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G:\My Drive\TAHUN 2022\2022 LAPORAN PROMKES\2022 PROPEMAS\"/>
    </mc:Choice>
  </mc:AlternateContent>
  <xr:revisionPtr revIDLastSave="0" documentId="13_ncr:1_{3977C530-C652-4BF4-95A6-53DD95A18D51}" xr6:coauthVersionLast="47" xr6:coauthVersionMax="47" xr10:uidLastSave="{00000000-0000-0000-0000-000000000000}"/>
  <bookViews>
    <workbookView xWindow="-120" yWindow="-120" windowWidth="29040" windowHeight="15720" activeTab="16" xr2:uid="{00000000-000D-0000-FFFF-FFFF00000000}"/>
  </bookViews>
  <sheets>
    <sheet name="JADWAL" sheetId="1" r:id="rId1"/>
    <sheet name="SASARAN" sheetId="2" r:id="rId2"/>
    <sheet name="1" sheetId="3" r:id="rId3"/>
    <sheet name="2" sheetId="4" r:id="rId4"/>
    <sheet name="3" sheetId="5" r:id="rId5"/>
    <sheet name="4" sheetId="6" r:id="rId6"/>
    <sheet name="5" sheetId="7" r:id="rId7"/>
    <sheet name="6" sheetId="8" r:id="rId8"/>
    <sheet name="7" sheetId="9" r:id="rId9"/>
    <sheet name="8" sheetId="10" r:id="rId10"/>
    <sheet name="9" sheetId="11" r:id="rId11"/>
    <sheet name="10" sheetId="12" r:id="rId12"/>
    <sheet name="11" sheetId="13" r:id="rId13"/>
    <sheet name="12" sheetId="14" r:id="rId14"/>
    <sheet name="Rekap1" sheetId="15" r:id="rId15"/>
    <sheet name="Rekap2" sheetId="16" r:id="rId16"/>
    <sheet name="Telaah Posy Balita" sheetId="17" r:id="rId17"/>
    <sheet name="KELSI" sheetId="18" r:id="rId18"/>
    <sheet name="Poskeskel " sheetId="19" r:id="rId19"/>
    <sheet name="Poskestren" sheetId="20" r:id="rId20"/>
    <sheet name="Posy. Lansia" sheetId="21" r:id="rId21"/>
    <sheet name="Posbindu " sheetId="22" r:id="rId22"/>
    <sheet name="Telaah UKK" sheetId="23" r:id="rId23"/>
    <sheet name="SBH" sheetId="24" r:id="rId24"/>
    <sheet name="Advokasi" sheetId="25" r:id="rId25"/>
    <sheet name="Kemitraan" sheetId="26" r:id="rId26"/>
    <sheet name="Keluaran Kemitraan" sheetId="27" r:id="rId27"/>
  </sheets>
  <calcPr calcId="181029"/>
  <extLst>
    <ext uri="GoogleSheetsCustomDataVersion1">
      <go:sheetsCustomData xmlns:go="http://customooxmlschemas.google.com/" r:id="rId32" roundtripDataSignature="AMtx7mjJtgwGFNaSwIq1yMC7mz/NeHXGaA=="/>
    </ext>
  </extLst>
</workbook>
</file>

<file path=xl/calcChain.xml><?xml version="1.0" encoding="utf-8"?>
<calcChain xmlns="http://schemas.openxmlformats.org/spreadsheetml/2006/main">
  <c r="P11" i="14" l="1"/>
  <c r="F91" i="11"/>
  <c r="F91" i="9"/>
  <c r="F91" i="8"/>
  <c r="H91" i="14"/>
  <c r="F91" i="14"/>
  <c r="G91" i="14"/>
  <c r="G91" i="11"/>
  <c r="H91" i="11"/>
  <c r="AN22" i="16"/>
  <c r="K22" i="16"/>
  <c r="AO10" i="16"/>
  <c r="E204" i="19" l="1"/>
  <c r="H289" i="14"/>
  <c r="G289" i="14"/>
  <c r="F289" i="14"/>
  <c r="H281" i="14"/>
  <c r="G281" i="14"/>
  <c r="F281" i="14"/>
  <c r="H289" i="13"/>
  <c r="G289" i="13"/>
  <c r="F289" i="13"/>
  <c r="H281" i="13"/>
  <c r="G281" i="13"/>
  <c r="F281" i="13"/>
  <c r="H178" i="14"/>
  <c r="G178" i="14"/>
  <c r="F178" i="14"/>
  <c r="H177" i="14"/>
  <c r="G177" i="14"/>
  <c r="F177" i="14"/>
  <c r="H178" i="13"/>
  <c r="G178" i="13"/>
  <c r="F178" i="13"/>
  <c r="H177" i="13"/>
  <c r="G177" i="13"/>
  <c r="F177" i="13"/>
  <c r="H58" i="14"/>
  <c r="G58" i="14"/>
  <c r="F58" i="14"/>
  <c r="H45" i="14"/>
  <c r="G45" i="14"/>
  <c r="F45" i="14"/>
  <c r="H40" i="14"/>
  <c r="G40" i="14"/>
  <c r="F40" i="14"/>
  <c r="H28" i="14"/>
  <c r="G28" i="14"/>
  <c r="F28" i="14"/>
  <c r="H19" i="14"/>
  <c r="G19" i="14"/>
  <c r="F19" i="14"/>
  <c r="H16" i="14"/>
  <c r="G16" i="14"/>
  <c r="F16" i="14"/>
  <c r="H58" i="13"/>
  <c r="G58" i="13"/>
  <c r="F58" i="13"/>
  <c r="H45" i="13"/>
  <c r="G45" i="13"/>
  <c r="F45" i="13"/>
  <c r="H40" i="13"/>
  <c r="G40" i="13"/>
  <c r="F40" i="13"/>
  <c r="H28" i="13"/>
  <c r="G28" i="13"/>
  <c r="F28" i="13"/>
  <c r="H19" i="13"/>
  <c r="G19" i="13"/>
  <c r="F19" i="13"/>
  <c r="H16" i="13"/>
  <c r="G16" i="13"/>
  <c r="F16" i="13"/>
  <c r="C15" i="27" l="1"/>
  <c r="C12" i="27"/>
  <c r="C11" i="27"/>
  <c r="C6" i="27"/>
  <c r="B6" i="27"/>
  <c r="K159" i="26"/>
  <c r="J159" i="26"/>
  <c r="I159" i="26"/>
  <c r="C12" i="26"/>
  <c r="C10" i="26"/>
  <c r="C9" i="26"/>
  <c r="C6" i="26"/>
  <c r="C9" i="25"/>
  <c r="C8" i="25"/>
  <c r="C7" i="25"/>
  <c r="C6" i="25"/>
  <c r="E182" i="24"/>
  <c r="E183" i="24" s="1"/>
  <c r="Q146" i="23"/>
  <c r="Q147" i="23" s="1"/>
  <c r="P146" i="23"/>
  <c r="P147" i="23" s="1"/>
  <c r="O146" i="23"/>
  <c r="O147" i="23" s="1"/>
  <c r="N146" i="23"/>
  <c r="N147" i="23" s="1"/>
  <c r="M146" i="23"/>
  <c r="M147" i="23" s="1"/>
  <c r="L146" i="23"/>
  <c r="L147" i="23" s="1"/>
  <c r="K146" i="23"/>
  <c r="K147" i="23" s="1"/>
  <c r="J146" i="23"/>
  <c r="J147" i="23" s="1"/>
  <c r="I146" i="23"/>
  <c r="I147" i="23" s="1"/>
  <c r="H146" i="23"/>
  <c r="H147" i="23" s="1"/>
  <c r="G146" i="23"/>
  <c r="G147" i="23" s="1"/>
  <c r="S20" i="23"/>
  <c r="S13" i="23"/>
  <c r="H13" i="23"/>
  <c r="I13" i="23" s="1"/>
  <c r="J13" i="23" s="1"/>
  <c r="K13" i="23" s="1"/>
  <c r="L13" i="23" s="1"/>
  <c r="M13" i="23" s="1"/>
  <c r="N13" i="23" s="1"/>
  <c r="O13" i="23" s="1"/>
  <c r="P13" i="23" s="1"/>
  <c r="T10" i="23"/>
  <c r="S10" i="23"/>
  <c r="F10" i="23"/>
  <c r="T9" i="23"/>
  <c r="S9" i="23"/>
  <c r="F9" i="23"/>
  <c r="AM162" i="22"/>
  <c r="AM163" i="22" s="1"/>
  <c r="AL162" i="22"/>
  <c r="AL163" i="22" s="1"/>
  <c r="AK162" i="22"/>
  <c r="AK163" i="22" s="1"/>
  <c r="AJ162" i="22"/>
  <c r="AJ163" i="22" s="1"/>
  <c r="AI162" i="22"/>
  <c r="AI163" i="22" s="1"/>
  <c r="AH162" i="22"/>
  <c r="AH163" i="22" s="1"/>
  <c r="AG162" i="22"/>
  <c r="AG163" i="22" s="1"/>
  <c r="AF162" i="22"/>
  <c r="AF163" i="22" s="1"/>
  <c r="AE162" i="22"/>
  <c r="AE163" i="22" s="1"/>
  <c r="AD162" i="22"/>
  <c r="AD163" i="22" s="1"/>
  <c r="AC162" i="22"/>
  <c r="AC163" i="22" s="1"/>
  <c r="AB162" i="22"/>
  <c r="AB163" i="22" s="1"/>
  <c r="AA162" i="22"/>
  <c r="AA163" i="22" s="1"/>
  <c r="Z162" i="22"/>
  <c r="Z163" i="22" s="1"/>
  <c r="Y162" i="22"/>
  <c r="Y163" i="22" s="1"/>
  <c r="X162" i="22"/>
  <c r="X163" i="22" s="1"/>
  <c r="W162" i="22"/>
  <c r="W163" i="22" s="1"/>
  <c r="AS22" i="22" s="1"/>
  <c r="V162" i="22"/>
  <c r="V163" i="22" s="1"/>
  <c r="U162" i="22"/>
  <c r="U163" i="22" s="1"/>
  <c r="T162" i="22"/>
  <c r="T163" i="22" s="1"/>
  <c r="S162" i="22"/>
  <c r="S163" i="22" s="1"/>
  <c r="R162" i="22"/>
  <c r="R163" i="22" s="1"/>
  <c r="Q162" i="22"/>
  <c r="Q163" i="22" s="1"/>
  <c r="P162" i="22"/>
  <c r="P163" i="22" s="1"/>
  <c r="O162" i="22"/>
  <c r="O163" i="22" s="1"/>
  <c r="N162" i="22"/>
  <c r="N163" i="22" s="1"/>
  <c r="M162" i="22"/>
  <c r="M163" i="22" s="1"/>
  <c r="L162" i="22"/>
  <c r="L163" i="22" s="1"/>
  <c r="K162" i="22"/>
  <c r="K163" i="22" s="1"/>
  <c r="AS17" i="22" s="1"/>
  <c r="J162" i="22"/>
  <c r="J163" i="22" s="1"/>
  <c r="I162" i="22"/>
  <c r="I163" i="22" s="1"/>
  <c r="H162" i="22"/>
  <c r="H163" i="22" s="1"/>
  <c r="AN160" i="22"/>
  <c r="H160" i="22"/>
  <c r="AP28" i="22"/>
  <c r="AP21" i="22"/>
  <c r="AP13" i="22"/>
  <c r="AR11" i="22"/>
  <c r="AQ11" i="22"/>
  <c r="AP11" i="22"/>
  <c r="AR10" i="22"/>
  <c r="AQ10" i="22"/>
  <c r="AP10" i="22"/>
  <c r="AR9" i="22"/>
  <c r="AQ9" i="22"/>
  <c r="AP9" i="22"/>
  <c r="AL157" i="21"/>
  <c r="AL158" i="21" s="1"/>
  <c r="AK157" i="21"/>
  <c r="AK158" i="21" s="1"/>
  <c r="AJ157" i="21"/>
  <c r="AJ158" i="21" s="1"/>
  <c r="AI157" i="21"/>
  <c r="AI158" i="21" s="1"/>
  <c r="AH157" i="21"/>
  <c r="AH158" i="21" s="1"/>
  <c r="AG157" i="21"/>
  <c r="AG158" i="21" s="1"/>
  <c r="AF157" i="21"/>
  <c r="AF158" i="21" s="1"/>
  <c r="AQ31" i="21" s="1"/>
  <c r="AE157" i="21"/>
  <c r="AE158" i="21" s="1"/>
  <c r="AD157" i="21"/>
  <c r="AD158" i="21" s="1"/>
  <c r="AC157" i="21"/>
  <c r="AC158" i="21" s="1"/>
  <c r="AB157" i="21"/>
  <c r="AB158" i="21" s="1"/>
  <c r="AA157" i="21"/>
  <c r="AA158" i="21" s="1"/>
  <c r="Z157" i="21"/>
  <c r="Z158" i="21" s="1"/>
  <c r="Y157" i="21"/>
  <c r="Y158" i="21" s="1"/>
  <c r="X157" i="21"/>
  <c r="X158" i="21" s="1"/>
  <c r="W157" i="21"/>
  <c r="W158" i="21" s="1"/>
  <c r="V157" i="21"/>
  <c r="V158" i="21" s="1"/>
  <c r="U157" i="21"/>
  <c r="U158" i="21" s="1"/>
  <c r="T157" i="21"/>
  <c r="T158" i="21" s="1"/>
  <c r="S157" i="21"/>
  <c r="S158" i="21" s="1"/>
  <c r="R157" i="21"/>
  <c r="R158" i="21" s="1"/>
  <c r="Q157" i="21"/>
  <c r="Q158" i="21" s="1"/>
  <c r="P157" i="21"/>
  <c r="P158" i="21" s="1"/>
  <c r="O157" i="21"/>
  <c r="O158" i="21" s="1"/>
  <c r="N157" i="21"/>
  <c r="N158" i="21" s="1"/>
  <c r="M157" i="21"/>
  <c r="M158" i="21" s="1"/>
  <c r="L157" i="21"/>
  <c r="L158" i="21" s="1"/>
  <c r="K157" i="21"/>
  <c r="K158" i="21" s="1"/>
  <c r="J157" i="21"/>
  <c r="J158" i="21" s="1"/>
  <c r="I157" i="21"/>
  <c r="I158" i="21" s="1"/>
  <c r="H157" i="21"/>
  <c r="H158" i="21" s="1"/>
  <c r="G157" i="21"/>
  <c r="G158" i="21" s="1"/>
  <c r="AN28" i="21"/>
  <c r="AN21" i="21"/>
  <c r="AN13" i="21"/>
  <c r="AP11" i="21"/>
  <c r="AO11" i="21"/>
  <c r="AN11" i="21"/>
  <c r="AP10" i="21"/>
  <c r="AO10" i="21"/>
  <c r="AN10" i="21"/>
  <c r="AP9" i="21"/>
  <c r="AO9" i="21"/>
  <c r="AN9" i="21"/>
  <c r="U209" i="20"/>
  <c r="U210" i="20" s="1"/>
  <c r="T209" i="20"/>
  <c r="T210" i="20" s="1"/>
  <c r="S209" i="20"/>
  <c r="S210" i="20" s="1"/>
  <c r="R209" i="20"/>
  <c r="R210" i="20" s="1"/>
  <c r="Q209" i="20"/>
  <c r="Q210" i="20" s="1"/>
  <c r="P209" i="20"/>
  <c r="P210" i="20" s="1"/>
  <c r="O209" i="20"/>
  <c r="O210" i="20" s="1"/>
  <c r="N209" i="20"/>
  <c r="N210" i="20" s="1"/>
  <c r="M209" i="20"/>
  <c r="M210" i="20" s="1"/>
  <c r="L209" i="20"/>
  <c r="L210" i="20" s="1"/>
  <c r="K209" i="20"/>
  <c r="K210" i="20" s="1"/>
  <c r="J209" i="20"/>
  <c r="J210" i="20" s="1"/>
  <c r="I209" i="20"/>
  <c r="I210" i="20" s="1"/>
  <c r="H209" i="20"/>
  <c r="H210" i="20" s="1"/>
  <c r="G209" i="20"/>
  <c r="G210" i="20" s="1"/>
  <c r="H13" i="20"/>
  <c r="I13" i="20" s="1"/>
  <c r="J13" i="20" s="1"/>
  <c r="K13" i="20" s="1"/>
  <c r="L13" i="20" s="1"/>
  <c r="M13" i="20" s="1"/>
  <c r="N13" i="20" s="1"/>
  <c r="O13" i="20" s="1"/>
  <c r="P13" i="20" s="1"/>
  <c r="Q13" i="20" s="1"/>
  <c r="R13" i="20" s="1"/>
  <c r="S13" i="20" s="1"/>
  <c r="T13" i="20" s="1"/>
  <c r="U13" i="20" s="1"/>
  <c r="F204" i="19"/>
  <c r="F205" i="19" s="1"/>
  <c r="E205" i="19"/>
  <c r="D11" i="19"/>
  <c r="D10" i="19"/>
  <c r="D9" i="19"/>
  <c r="G4" i="19"/>
  <c r="F4" i="19"/>
  <c r="E4" i="19"/>
  <c r="W10" i="18"/>
  <c r="Q10" i="18"/>
  <c r="K10" i="18"/>
  <c r="E10" i="18"/>
  <c r="AK212" i="17"/>
  <c r="AJ211" i="17"/>
  <c r="AJ212" i="17" s="1"/>
  <c r="AI211" i="17"/>
  <c r="AI212" i="17" s="1"/>
  <c r="AH211" i="17"/>
  <c r="AH212" i="17" s="1"/>
  <c r="AG211" i="17"/>
  <c r="AG212" i="17" s="1"/>
  <c r="AF211" i="17"/>
  <c r="AF212" i="17" s="1"/>
  <c r="AE211" i="17"/>
  <c r="AE212" i="17" s="1"/>
  <c r="AD211" i="17"/>
  <c r="AD212" i="17" s="1"/>
  <c r="AC211" i="17"/>
  <c r="AC212" i="17" s="1"/>
  <c r="AB211" i="17"/>
  <c r="AB212" i="17" s="1"/>
  <c r="AA211" i="17"/>
  <c r="AA212" i="17" s="1"/>
  <c r="Z211" i="17"/>
  <c r="Z212" i="17" s="1"/>
  <c r="Y211" i="17"/>
  <c r="Y212" i="17" s="1"/>
  <c r="X211" i="17"/>
  <c r="X212" i="17" s="1"/>
  <c r="W211" i="17"/>
  <c r="W212" i="17" s="1"/>
  <c r="V211" i="17"/>
  <c r="V212" i="17" s="1"/>
  <c r="U211" i="17"/>
  <c r="U212" i="17" s="1"/>
  <c r="T211" i="17"/>
  <c r="T212" i="17" s="1"/>
  <c r="S211" i="17"/>
  <c r="S212" i="17" s="1"/>
  <c r="R211" i="17"/>
  <c r="R212" i="17" s="1"/>
  <c r="Q211" i="17"/>
  <c r="Q212" i="17" s="1"/>
  <c r="P211" i="17"/>
  <c r="P212" i="17" s="1"/>
  <c r="O211" i="17"/>
  <c r="O212" i="17" s="1"/>
  <c r="N211" i="17"/>
  <c r="N212" i="17" s="1"/>
  <c r="M211" i="17"/>
  <c r="M212" i="17" s="1"/>
  <c r="L211" i="17"/>
  <c r="L212" i="17" s="1"/>
  <c r="K211" i="17"/>
  <c r="K212" i="17" s="1"/>
  <c r="J211" i="17"/>
  <c r="J212" i="17" s="1"/>
  <c r="I211" i="17"/>
  <c r="I212" i="17" s="1"/>
  <c r="H211" i="17"/>
  <c r="H212" i="17" s="1"/>
  <c r="G211" i="17"/>
  <c r="G212" i="17" s="1"/>
  <c r="F211" i="17"/>
  <c r="F212" i="17" s="1"/>
  <c r="E211" i="17"/>
  <c r="E212" i="17" s="1"/>
  <c r="F13" i="17"/>
  <c r="G13" i="17" s="1"/>
  <c r="H13" i="17" s="1"/>
  <c r="I13" i="17" s="1"/>
  <c r="J13" i="17" s="1"/>
  <c r="K13" i="17" s="1"/>
  <c r="L13" i="17" s="1"/>
  <c r="M13" i="17" s="1"/>
  <c r="N13" i="17" s="1"/>
  <c r="O13" i="17" s="1"/>
  <c r="P13" i="17" s="1"/>
  <c r="Q13" i="17" s="1"/>
  <c r="R13" i="17" s="1"/>
  <c r="S13" i="17" s="1"/>
  <c r="T13" i="17" s="1"/>
  <c r="U13" i="17" s="1"/>
  <c r="V13" i="17" s="1"/>
  <c r="W13" i="17" s="1"/>
  <c r="X13" i="17" s="1"/>
  <c r="Y13" i="17" s="1"/>
  <c r="Z13" i="17" s="1"/>
  <c r="AA13" i="17" s="1"/>
  <c r="AB13" i="17" s="1"/>
  <c r="AC13" i="17" s="1"/>
  <c r="AD13" i="17" s="1"/>
  <c r="AE13" i="17" s="1"/>
  <c r="AF13" i="17" s="1"/>
  <c r="AG13" i="17" s="1"/>
  <c r="AH13" i="17" s="1"/>
  <c r="AI13" i="17" s="1"/>
  <c r="AJ13" i="17" s="1"/>
  <c r="AO11" i="17"/>
  <c r="AN11" i="17"/>
  <c r="AM11" i="17"/>
  <c r="D11" i="17"/>
  <c r="AO10" i="17"/>
  <c r="AN10" i="17"/>
  <c r="AM10" i="17"/>
  <c r="D10" i="17"/>
  <c r="AO9" i="17"/>
  <c r="AN9" i="17"/>
  <c r="AM9" i="17"/>
  <c r="D9" i="17"/>
  <c r="H22" i="16"/>
  <c r="G22" i="16"/>
  <c r="F22" i="16"/>
  <c r="E22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C9" i="16"/>
  <c r="H22" i="15"/>
  <c r="G22" i="15"/>
  <c r="F22" i="15"/>
  <c r="D20" i="15"/>
  <c r="B20" i="15"/>
  <c r="E20" i="15" s="1"/>
  <c r="D19" i="15"/>
  <c r="B19" i="15"/>
  <c r="E19" i="15" s="1"/>
  <c r="D18" i="15"/>
  <c r="B18" i="15"/>
  <c r="E18" i="15" s="1"/>
  <c r="D17" i="15"/>
  <c r="B17" i="15"/>
  <c r="E17" i="15" s="1"/>
  <c r="D16" i="15"/>
  <c r="B16" i="15"/>
  <c r="E16" i="15" s="1"/>
  <c r="D15" i="15"/>
  <c r="B15" i="15"/>
  <c r="E15" i="15" s="1"/>
  <c r="D14" i="15"/>
  <c r="B14" i="15"/>
  <c r="E14" i="15" s="1"/>
  <c r="D13" i="15"/>
  <c r="B13" i="15"/>
  <c r="E13" i="15" s="1"/>
  <c r="E12" i="15"/>
  <c r="D12" i="15"/>
  <c r="B12" i="15"/>
  <c r="D11" i="15"/>
  <c r="B11" i="15"/>
  <c r="E11" i="15" s="1"/>
  <c r="D10" i="15"/>
  <c r="B10" i="15"/>
  <c r="E10" i="15" s="1"/>
  <c r="D9" i="15"/>
  <c r="C9" i="15"/>
  <c r="B9" i="15"/>
  <c r="K289" i="14"/>
  <c r="J289" i="14"/>
  <c r="I289" i="14"/>
  <c r="M288" i="14"/>
  <c r="BW20" i="15" s="1"/>
  <c r="M287" i="14"/>
  <c r="BV20" i="15" s="1"/>
  <c r="M286" i="14"/>
  <c r="BU20" i="15" s="1"/>
  <c r="M285" i="14"/>
  <c r="BT20" i="15" s="1"/>
  <c r="M284" i="14"/>
  <c r="BS20" i="15" s="1"/>
  <c r="M283" i="14"/>
  <c r="BR20" i="15" s="1"/>
  <c r="M282" i="14"/>
  <c r="BQ20" i="15" s="1"/>
  <c r="K281" i="14"/>
  <c r="J281" i="14"/>
  <c r="I281" i="14"/>
  <c r="M280" i="14"/>
  <c r="BO20" i="15" s="1"/>
  <c r="M279" i="14"/>
  <c r="BN20" i="15" s="1"/>
  <c r="M278" i="14"/>
  <c r="BM20" i="15" s="1"/>
  <c r="M277" i="14"/>
  <c r="BL20" i="15" s="1"/>
  <c r="M276" i="14"/>
  <c r="BK20" i="15" s="1"/>
  <c r="M275" i="14"/>
  <c r="BJ20" i="15" s="1"/>
  <c r="M274" i="14"/>
  <c r="BI20" i="15" s="1"/>
  <c r="M273" i="14"/>
  <c r="BH20" i="15" s="1"/>
  <c r="M272" i="14"/>
  <c r="BG20" i="15" s="1"/>
  <c r="K271" i="14"/>
  <c r="J271" i="14"/>
  <c r="I271" i="14"/>
  <c r="H271" i="14"/>
  <c r="G271" i="14"/>
  <c r="F271" i="14"/>
  <c r="M270" i="14"/>
  <c r="GY20" i="16" s="1"/>
  <c r="M269" i="14"/>
  <c r="GX20" i="16" s="1"/>
  <c r="M268" i="14"/>
  <c r="GW20" i="16" s="1"/>
  <c r="M267" i="14"/>
  <c r="GV20" i="16" s="1"/>
  <c r="K266" i="14"/>
  <c r="J266" i="14"/>
  <c r="I266" i="14"/>
  <c r="H266" i="14"/>
  <c r="G266" i="14"/>
  <c r="F266" i="14"/>
  <c r="M265" i="14"/>
  <c r="GU20" i="16" s="1"/>
  <c r="M264" i="14"/>
  <c r="GT20" i="16" s="1"/>
  <c r="M263" i="14"/>
  <c r="GS20" i="16" s="1"/>
  <c r="M262" i="14"/>
  <c r="GR20" i="16" s="1"/>
  <c r="K261" i="14"/>
  <c r="J261" i="14"/>
  <c r="I261" i="14"/>
  <c r="H261" i="14"/>
  <c r="G261" i="14"/>
  <c r="F261" i="14"/>
  <c r="M260" i="14"/>
  <c r="GQ20" i="16" s="1"/>
  <c r="M259" i="14"/>
  <c r="GP20" i="16" s="1"/>
  <c r="M258" i="14"/>
  <c r="GO20" i="16" s="1"/>
  <c r="M257" i="14"/>
  <c r="GN20" i="16" s="1"/>
  <c r="K256" i="14"/>
  <c r="J256" i="14"/>
  <c r="I256" i="14"/>
  <c r="H256" i="14"/>
  <c r="G256" i="14"/>
  <c r="F256" i="14"/>
  <c r="M255" i="14"/>
  <c r="GM20" i="16" s="1"/>
  <c r="M254" i="14"/>
  <c r="GL20" i="16" s="1"/>
  <c r="M253" i="14"/>
  <c r="GK20" i="16" s="1"/>
  <c r="M252" i="14"/>
  <c r="GJ20" i="16" s="1"/>
  <c r="K251" i="14"/>
  <c r="J251" i="14"/>
  <c r="I251" i="14"/>
  <c r="H251" i="14"/>
  <c r="G251" i="14"/>
  <c r="F251" i="14"/>
  <c r="M250" i="14"/>
  <c r="GI20" i="16" s="1"/>
  <c r="M249" i="14"/>
  <c r="GH20" i="16" s="1"/>
  <c r="M248" i="14"/>
  <c r="GG20" i="16" s="1"/>
  <c r="M247" i="14"/>
  <c r="GF20" i="16" s="1"/>
  <c r="K246" i="14"/>
  <c r="J246" i="14"/>
  <c r="I246" i="14"/>
  <c r="H246" i="14"/>
  <c r="G246" i="14"/>
  <c r="F246" i="14"/>
  <c r="M245" i="14"/>
  <c r="GE20" i="16" s="1"/>
  <c r="M244" i="14"/>
  <c r="GD20" i="16" s="1"/>
  <c r="M243" i="14"/>
  <c r="GC20" i="16" s="1"/>
  <c r="M242" i="14"/>
  <c r="GB20" i="16" s="1"/>
  <c r="K241" i="14"/>
  <c r="J241" i="14"/>
  <c r="I241" i="14"/>
  <c r="H241" i="14"/>
  <c r="G241" i="14"/>
  <c r="F241" i="14"/>
  <c r="M240" i="14"/>
  <c r="GA20" i="16" s="1"/>
  <c r="M239" i="14"/>
  <c r="FZ20" i="16" s="1"/>
  <c r="M238" i="14"/>
  <c r="FY20" i="16" s="1"/>
  <c r="M237" i="14"/>
  <c r="FX20" i="16" s="1"/>
  <c r="K236" i="14"/>
  <c r="J236" i="14"/>
  <c r="I236" i="14"/>
  <c r="H236" i="14"/>
  <c r="G236" i="14"/>
  <c r="F236" i="14"/>
  <c r="M235" i="14"/>
  <c r="FW20" i="16" s="1"/>
  <c r="M234" i="14"/>
  <c r="FV20" i="16" s="1"/>
  <c r="M233" i="14"/>
  <c r="FU20" i="16" s="1"/>
  <c r="M232" i="14"/>
  <c r="FT20" i="16" s="1"/>
  <c r="K231" i="14"/>
  <c r="J231" i="14"/>
  <c r="I231" i="14"/>
  <c r="H231" i="14"/>
  <c r="G231" i="14"/>
  <c r="F231" i="14"/>
  <c r="M230" i="14"/>
  <c r="FS20" i="16" s="1"/>
  <c r="M229" i="14"/>
  <c r="FR20" i="16" s="1"/>
  <c r="M228" i="14"/>
  <c r="FQ20" i="16" s="1"/>
  <c r="M227" i="14"/>
  <c r="FP20" i="16" s="1"/>
  <c r="K226" i="14"/>
  <c r="J226" i="14"/>
  <c r="I226" i="14"/>
  <c r="H226" i="14"/>
  <c r="G226" i="14"/>
  <c r="F226" i="14"/>
  <c r="M225" i="14"/>
  <c r="FO20" i="16" s="1"/>
  <c r="M224" i="14"/>
  <c r="FN20" i="16" s="1"/>
  <c r="M223" i="14"/>
  <c r="M222" i="14"/>
  <c r="FL20" i="16" s="1"/>
  <c r="K221" i="14"/>
  <c r="J221" i="14"/>
  <c r="I221" i="14"/>
  <c r="H221" i="14"/>
  <c r="G221" i="14"/>
  <c r="F221" i="14"/>
  <c r="M220" i="14"/>
  <c r="FK20" i="16" s="1"/>
  <c r="M219" i="14"/>
  <c r="FJ20" i="16" s="1"/>
  <c r="M218" i="14"/>
  <c r="FI20" i="16" s="1"/>
  <c r="M217" i="14"/>
  <c r="FH20" i="16" s="1"/>
  <c r="K216" i="14"/>
  <c r="J216" i="14"/>
  <c r="I216" i="14"/>
  <c r="H216" i="14"/>
  <c r="G216" i="14"/>
  <c r="F216" i="14"/>
  <c r="M215" i="14"/>
  <c r="FG20" i="16" s="1"/>
  <c r="M214" i="14"/>
  <c r="FF20" i="16" s="1"/>
  <c r="M213" i="14"/>
  <c r="FE20" i="16" s="1"/>
  <c r="M212" i="14"/>
  <c r="FD20" i="16" s="1"/>
  <c r="K211" i="14"/>
  <c r="J211" i="14"/>
  <c r="I211" i="14"/>
  <c r="H211" i="14"/>
  <c r="G211" i="14"/>
  <c r="F211" i="14"/>
  <c r="M210" i="14"/>
  <c r="FC20" i="16" s="1"/>
  <c r="M209" i="14"/>
  <c r="FB20" i="16" s="1"/>
  <c r="M208" i="14"/>
  <c r="FA20" i="16" s="1"/>
  <c r="M207" i="14"/>
  <c r="EZ20" i="16" s="1"/>
  <c r="K206" i="14"/>
  <c r="J206" i="14"/>
  <c r="I206" i="14"/>
  <c r="H206" i="14"/>
  <c r="G206" i="14"/>
  <c r="F206" i="14"/>
  <c r="M205" i="14"/>
  <c r="EY20" i="16" s="1"/>
  <c r="M204" i="14"/>
  <c r="EX20" i="16" s="1"/>
  <c r="M203" i="14"/>
  <c r="EW20" i="16" s="1"/>
  <c r="M202" i="14"/>
  <c r="EV20" i="16" s="1"/>
  <c r="M201" i="14"/>
  <c r="EU20" i="16" s="1"/>
  <c r="M200" i="14"/>
  <c r="ET20" i="16" s="1"/>
  <c r="M199" i="14"/>
  <c r="ES20" i="16" s="1"/>
  <c r="M198" i="14"/>
  <c r="ER20" i="16" s="1"/>
  <c r="M197" i="14"/>
  <c r="EQ20" i="16" s="1"/>
  <c r="M196" i="14"/>
  <c r="EP20" i="16" s="1"/>
  <c r="M195" i="14"/>
  <c r="EO20" i="16" s="1"/>
  <c r="M194" i="14"/>
  <c r="EN20" i="16" s="1"/>
  <c r="M193" i="14"/>
  <c r="DZ20" i="16" s="1"/>
  <c r="M192" i="14"/>
  <c r="EM20" i="16" s="1"/>
  <c r="M191" i="14"/>
  <c r="EL20" i="16" s="1"/>
  <c r="M190" i="14"/>
  <c r="EK20" i="16" s="1"/>
  <c r="M189" i="14"/>
  <c r="EJ20" i="16" s="1"/>
  <c r="M188" i="14"/>
  <c r="EI20" i="16" s="1"/>
  <c r="M187" i="14"/>
  <c r="EH20" i="16" s="1"/>
  <c r="M186" i="14"/>
  <c r="EG20" i="16" s="1"/>
  <c r="M185" i="14"/>
  <c r="EE20" i="16" s="1"/>
  <c r="M184" i="14"/>
  <c r="EF20" i="16" s="1"/>
  <c r="M183" i="14"/>
  <c r="EC20" i="16" s="1"/>
  <c r="M182" i="14"/>
  <c r="ED20" i="16" s="1"/>
  <c r="M181" i="14"/>
  <c r="EA20" i="16" s="1"/>
  <c r="M180" i="14"/>
  <c r="EB20" i="16" s="1"/>
  <c r="M179" i="14"/>
  <c r="DY20" i="16" s="1"/>
  <c r="K178" i="14"/>
  <c r="J178" i="14"/>
  <c r="I178" i="14"/>
  <c r="K177" i="14"/>
  <c r="J177" i="14"/>
  <c r="I177" i="14"/>
  <c r="M176" i="14"/>
  <c r="DV20" i="16" s="1"/>
  <c r="M175" i="14"/>
  <c r="DU20" i="16" s="1"/>
  <c r="M174" i="14"/>
  <c r="DT20" i="16" s="1"/>
  <c r="M173" i="14"/>
  <c r="DS20" i="16" s="1"/>
  <c r="M172" i="14"/>
  <c r="DR20" i="16" s="1"/>
  <c r="M171" i="14"/>
  <c r="DQ20" i="16" s="1"/>
  <c r="M170" i="14"/>
  <c r="DP20" i="16" s="1"/>
  <c r="M169" i="14"/>
  <c r="DO20" i="16" s="1"/>
  <c r="M168" i="14"/>
  <c r="DN20" i="16" s="1"/>
  <c r="M167" i="14"/>
  <c r="DM20" i="16" s="1"/>
  <c r="M166" i="14"/>
  <c r="DL20" i="16" s="1"/>
  <c r="M165" i="14"/>
  <c r="DK20" i="16" s="1"/>
  <c r="M164" i="14"/>
  <c r="DJ20" i="16" s="1"/>
  <c r="M163" i="14"/>
  <c r="DI20" i="16" s="1"/>
  <c r="M162" i="14"/>
  <c r="DH20" i="16" s="1"/>
  <c r="M161" i="14"/>
  <c r="DG20" i="16" s="1"/>
  <c r="K160" i="14"/>
  <c r="J160" i="14"/>
  <c r="I160" i="14"/>
  <c r="H160" i="14"/>
  <c r="G160" i="14"/>
  <c r="F160" i="14"/>
  <c r="K159" i="14"/>
  <c r="J159" i="14"/>
  <c r="I159" i="14"/>
  <c r="H159" i="14"/>
  <c r="G159" i="14"/>
  <c r="F159" i="14"/>
  <c r="M158" i="14"/>
  <c r="DD20" i="16" s="1"/>
  <c r="M157" i="14"/>
  <c r="DC20" i="16" s="1"/>
  <c r="M156" i="14"/>
  <c r="DB20" i="16" s="1"/>
  <c r="M155" i="14"/>
  <c r="DA20" i="16" s="1"/>
  <c r="M154" i="14"/>
  <c r="CZ20" i="16" s="1"/>
  <c r="M153" i="14"/>
  <c r="CY20" i="16" s="1"/>
  <c r="M152" i="14"/>
  <c r="CX20" i="16" s="1"/>
  <c r="M151" i="14"/>
  <c r="CW20" i="16" s="1"/>
  <c r="M150" i="14"/>
  <c r="CV20" i="16" s="1"/>
  <c r="M149" i="14"/>
  <c r="CU20" i="16" s="1"/>
  <c r="M148" i="14"/>
  <c r="CT20" i="16" s="1"/>
  <c r="M147" i="14"/>
  <c r="CS20" i="16" s="1"/>
  <c r="M146" i="14"/>
  <c r="CR20" i="16" s="1"/>
  <c r="M145" i="14"/>
  <c r="CQ20" i="16" s="1"/>
  <c r="M144" i="14"/>
  <c r="CP20" i="16" s="1"/>
  <c r="M143" i="14"/>
  <c r="CO20" i="16" s="1"/>
  <c r="M142" i="14"/>
  <c r="CN20" i="16" s="1"/>
  <c r="M141" i="14"/>
  <c r="CM20" i="16" s="1"/>
  <c r="M140" i="14"/>
  <c r="CL20" i="16" s="1"/>
  <c r="M139" i="14"/>
  <c r="CK20" i="16" s="1"/>
  <c r="M138" i="14"/>
  <c r="CJ20" i="16" s="1"/>
  <c r="M137" i="14"/>
  <c r="CI20" i="16" s="1"/>
  <c r="M136" i="14"/>
  <c r="CH20" i="16" s="1"/>
  <c r="M135" i="14"/>
  <c r="CG20" i="16" s="1"/>
  <c r="M134" i="14"/>
  <c r="CF20" i="16" s="1"/>
  <c r="M133" i="14"/>
  <c r="CE20" i="16" s="1"/>
  <c r="M132" i="14"/>
  <c r="CD20" i="16" s="1"/>
  <c r="M131" i="14"/>
  <c r="CC20" i="16" s="1"/>
  <c r="M130" i="14"/>
  <c r="CB20" i="16" s="1"/>
  <c r="M129" i="14"/>
  <c r="CA20" i="16" s="1"/>
  <c r="M128" i="14"/>
  <c r="BZ20" i="16" s="1"/>
  <c r="M127" i="14"/>
  <c r="BY20" i="16" s="1"/>
  <c r="K126" i="14"/>
  <c r="J126" i="14"/>
  <c r="I126" i="14"/>
  <c r="H126" i="14"/>
  <c r="G126" i="14"/>
  <c r="F126" i="14"/>
  <c r="K125" i="14"/>
  <c r="J125" i="14"/>
  <c r="I125" i="14"/>
  <c r="H125" i="14"/>
  <c r="G125" i="14"/>
  <c r="F125" i="14"/>
  <c r="M124" i="14"/>
  <c r="BV20" i="16" s="1"/>
  <c r="M123" i="14"/>
  <c r="BU20" i="16" s="1"/>
  <c r="M122" i="14"/>
  <c r="BT20" i="16" s="1"/>
  <c r="M121" i="14"/>
  <c r="BS20" i="16" s="1"/>
  <c r="M120" i="14"/>
  <c r="BR20" i="16" s="1"/>
  <c r="M119" i="14"/>
  <c r="BQ20" i="16" s="1"/>
  <c r="M118" i="14"/>
  <c r="BP20" i="16" s="1"/>
  <c r="M117" i="14"/>
  <c r="BO20" i="16" s="1"/>
  <c r="M116" i="14"/>
  <c r="BN20" i="16" s="1"/>
  <c r="M115" i="14"/>
  <c r="BM20" i="16" s="1"/>
  <c r="M114" i="14"/>
  <c r="BL20" i="16" s="1"/>
  <c r="M113" i="14"/>
  <c r="BK20" i="16" s="1"/>
  <c r="M112" i="14"/>
  <c r="BJ20" i="16" s="1"/>
  <c r="M111" i="14"/>
  <c r="BI20" i="16" s="1"/>
  <c r="M110" i="14"/>
  <c r="BH20" i="16" s="1"/>
  <c r="M109" i="14"/>
  <c r="BG20" i="16" s="1"/>
  <c r="M108" i="14"/>
  <c r="BF20" i="16" s="1"/>
  <c r="M107" i="14"/>
  <c r="BE20" i="16" s="1"/>
  <c r="M106" i="14"/>
  <c r="BD20" i="16" s="1"/>
  <c r="M105" i="14"/>
  <c r="BC20" i="16" s="1"/>
  <c r="M104" i="14"/>
  <c r="BB20" i="16" s="1"/>
  <c r="M103" i="14"/>
  <c r="BA20" i="16" s="1"/>
  <c r="M102" i="14"/>
  <c r="AZ20" i="16" s="1"/>
  <c r="M101" i="14"/>
  <c r="AY20" i="16" s="1"/>
  <c r="M100" i="14"/>
  <c r="AX20" i="16" s="1"/>
  <c r="M99" i="14"/>
  <c r="AW20" i="16" s="1"/>
  <c r="M98" i="14"/>
  <c r="AV20" i="16" s="1"/>
  <c r="M97" i="14"/>
  <c r="AU20" i="16" s="1"/>
  <c r="M96" i="14"/>
  <c r="AT20" i="16" s="1"/>
  <c r="M95" i="14"/>
  <c r="AS20" i="16" s="1"/>
  <c r="M94" i="14"/>
  <c r="AR20" i="16" s="1"/>
  <c r="M93" i="14"/>
  <c r="AQ20" i="16" s="1"/>
  <c r="K92" i="14"/>
  <c r="J92" i="14"/>
  <c r="I92" i="14"/>
  <c r="H92" i="14"/>
  <c r="G92" i="14"/>
  <c r="F92" i="14"/>
  <c r="K91" i="14"/>
  <c r="J91" i="14"/>
  <c r="I91" i="14"/>
  <c r="M90" i="14"/>
  <c r="AN20" i="16" s="1"/>
  <c r="M89" i="14"/>
  <c r="AM20" i="16" s="1"/>
  <c r="M88" i="14"/>
  <c r="AL20" i="16" s="1"/>
  <c r="M87" i="14"/>
  <c r="AK20" i="16" s="1"/>
  <c r="M86" i="14"/>
  <c r="AJ20" i="16" s="1"/>
  <c r="M85" i="14"/>
  <c r="AI20" i="16" s="1"/>
  <c r="M84" i="14"/>
  <c r="AH20" i="16" s="1"/>
  <c r="M83" i="14"/>
  <c r="AG20" i="16" s="1"/>
  <c r="M82" i="14"/>
  <c r="AF20" i="16" s="1"/>
  <c r="M81" i="14"/>
  <c r="AE20" i="16" s="1"/>
  <c r="M80" i="14"/>
  <c r="AD20" i="16" s="1"/>
  <c r="M79" i="14"/>
  <c r="AC20" i="16" s="1"/>
  <c r="M78" i="14"/>
  <c r="AB20" i="16" s="1"/>
  <c r="M77" i="14"/>
  <c r="AA20" i="16" s="1"/>
  <c r="M76" i="14"/>
  <c r="Z20" i="16" s="1"/>
  <c r="M75" i="14"/>
  <c r="Y20" i="16" s="1"/>
  <c r="M74" i="14"/>
  <c r="X20" i="16" s="1"/>
  <c r="M73" i="14"/>
  <c r="W20" i="16" s="1"/>
  <c r="M72" i="14"/>
  <c r="V20" i="16" s="1"/>
  <c r="M71" i="14"/>
  <c r="U20" i="16" s="1"/>
  <c r="M70" i="14"/>
  <c r="T20" i="16" s="1"/>
  <c r="M69" i="14"/>
  <c r="S20" i="16" s="1"/>
  <c r="M68" i="14"/>
  <c r="R20" i="16" s="1"/>
  <c r="M67" i="14"/>
  <c r="Q20" i="16" s="1"/>
  <c r="M66" i="14"/>
  <c r="P20" i="16" s="1"/>
  <c r="M65" i="14"/>
  <c r="O20" i="16" s="1"/>
  <c r="M64" i="14"/>
  <c r="N20" i="16" s="1"/>
  <c r="M63" i="14"/>
  <c r="M20" i="16" s="1"/>
  <c r="M62" i="14"/>
  <c r="L20" i="16" s="1"/>
  <c r="M61" i="14"/>
  <c r="K20" i="16" s="1"/>
  <c r="M60" i="14"/>
  <c r="J20" i="16" s="1"/>
  <c r="M59" i="14"/>
  <c r="I20" i="16" s="1"/>
  <c r="I22" i="16" s="1"/>
  <c r="K58" i="14"/>
  <c r="J58" i="14"/>
  <c r="I58" i="14"/>
  <c r="M57" i="14"/>
  <c r="BE20" i="15" s="1"/>
  <c r="M56" i="14"/>
  <c r="BD20" i="15" s="1"/>
  <c r="M55" i="14"/>
  <c r="BC20" i="15" s="1"/>
  <c r="M54" i="14"/>
  <c r="BB20" i="15" s="1"/>
  <c r="M53" i="14"/>
  <c r="BA20" i="15" s="1"/>
  <c r="M52" i="14"/>
  <c r="AZ20" i="15" s="1"/>
  <c r="M51" i="14"/>
  <c r="AY20" i="15" s="1"/>
  <c r="M50" i="14"/>
  <c r="AX20" i="15" s="1"/>
  <c r="M49" i="14"/>
  <c r="AW20" i="15" s="1"/>
  <c r="M48" i="14"/>
  <c r="AV20" i="15" s="1"/>
  <c r="M47" i="14"/>
  <c r="AU20" i="15" s="1"/>
  <c r="M46" i="14"/>
  <c r="AT20" i="15" s="1"/>
  <c r="K45" i="14"/>
  <c r="J45" i="14"/>
  <c r="I45" i="14"/>
  <c r="M44" i="14"/>
  <c r="AR20" i="15" s="1"/>
  <c r="M43" i="14"/>
  <c r="AQ20" i="15" s="1"/>
  <c r="M42" i="14"/>
  <c r="AP20" i="15" s="1"/>
  <c r="M41" i="14"/>
  <c r="AO20" i="15" s="1"/>
  <c r="K40" i="14"/>
  <c r="J40" i="14"/>
  <c r="I40" i="14"/>
  <c r="M39" i="14"/>
  <c r="AK20" i="15" s="1"/>
  <c r="M38" i="14"/>
  <c r="AJ20" i="15" s="1"/>
  <c r="M37" i="14"/>
  <c r="M36" i="14"/>
  <c r="AH20" i="15" s="1"/>
  <c r="M35" i="14"/>
  <c r="AG20" i="15" s="1"/>
  <c r="M34" i="14"/>
  <c r="AF20" i="15" s="1"/>
  <c r="M33" i="14"/>
  <c r="AE20" i="15" s="1"/>
  <c r="M32" i="14"/>
  <c r="AN20" i="15" s="1"/>
  <c r="M31" i="14"/>
  <c r="AM20" i="15" s="1"/>
  <c r="M30" i="14"/>
  <c r="AD20" i="15" s="1"/>
  <c r="M29" i="14"/>
  <c r="AC20" i="15" s="1"/>
  <c r="K28" i="14"/>
  <c r="J28" i="14"/>
  <c r="I28" i="14"/>
  <c r="M27" i="14"/>
  <c r="AA20" i="15" s="1"/>
  <c r="M26" i="14"/>
  <c r="Z20" i="15" s="1"/>
  <c r="M25" i="14"/>
  <c r="Y20" i="15" s="1"/>
  <c r="M24" i="14"/>
  <c r="X20" i="15" s="1"/>
  <c r="M23" i="14"/>
  <c r="W20" i="15" s="1"/>
  <c r="M22" i="14"/>
  <c r="V20" i="15" s="1"/>
  <c r="M21" i="14"/>
  <c r="U20" i="15" s="1"/>
  <c r="M20" i="14"/>
  <c r="K19" i="14"/>
  <c r="J19" i="14"/>
  <c r="I19" i="14"/>
  <c r="M18" i="14"/>
  <c r="S20" i="15" s="1"/>
  <c r="M17" i="14"/>
  <c r="R20" i="15" s="1"/>
  <c r="K16" i="14"/>
  <c r="J16" i="14"/>
  <c r="I16" i="14"/>
  <c r="M15" i="14"/>
  <c r="P20" i="15" s="1"/>
  <c r="M14" i="14"/>
  <c r="O20" i="15" s="1"/>
  <c r="M13" i="14"/>
  <c r="N20" i="15" s="1"/>
  <c r="M12" i="14"/>
  <c r="M20" i="15" s="1"/>
  <c r="M11" i="14"/>
  <c r="L20" i="15" s="1"/>
  <c r="M10" i="14"/>
  <c r="J20" i="15" s="1"/>
  <c r="K4" i="14"/>
  <c r="J4" i="14"/>
  <c r="I4" i="14"/>
  <c r="H4" i="14"/>
  <c r="G4" i="14"/>
  <c r="F4" i="14"/>
  <c r="K289" i="13"/>
  <c r="J289" i="13"/>
  <c r="I289" i="13"/>
  <c r="M288" i="13"/>
  <c r="BW19" i="15" s="1"/>
  <c r="M287" i="13"/>
  <c r="BV19" i="15" s="1"/>
  <c r="M286" i="13"/>
  <c r="BU19" i="15" s="1"/>
  <c r="M285" i="13"/>
  <c r="BT19" i="15" s="1"/>
  <c r="M284" i="13"/>
  <c r="BS19" i="15" s="1"/>
  <c r="M283" i="13"/>
  <c r="BR19" i="15" s="1"/>
  <c r="M282" i="13"/>
  <c r="BQ19" i="15" s="1"/>
  <c r="K281" i="13"/>
  <c r="J281" i="13"/>
  <c r="I281" i="13"/>
  <c r="M280" i="13"/>
  <c r="BO19" i="15" s="1"/>
  <c r="M279" i="13"/>
  <c r="BN19" i="15" s="1"/>
  <c r="M278" i="13"/>
  <c r="BM19" i="15" s="1"/>
  <c r="M277" i="13"/>
  <c r="BL19" i="15" s="1"/>
  <c r="M276" i="13"/>
  <c r="BK19" i="15" s="1"/>
  <c r="M275" i="13"/>
  <c r="BJ19" i="15" s="1"/>
  <c r="M274" i="13"/>
  <c r="BI19" i="15" s="1"/>
  <c r="M273" i="13"/>
  <c r="BH19" i="15" s="1"/>
  <c r="M272" i="13"/>
  <c r="BG19" i="15" s="1"/>
  <c r="K271" i="13"/>
  <c r="J271" i="13"/>
  <c r="I271" i="13"/>
  <c r="H271" i="13"/>
  <c r="G271" i="13"/>
  <c r="F271" i="13"/>
  <c r="M270" i="13"/>
  <c r="GY19" i="16" s="1"/>
  <c r="M269" i="13"/>
  <c r="GX19" i="16" s="1"/>
  <c r="M268" i="13"/>
  <c r="GW19" i="16" s="1"/>
  <c r="M267" i="13"/>
  <c r="GV19" i="16" s="1"/>
  <c r="K266" i="13"/>
  <c r="J266" i="13"/>
  <c r="I266" i="13"/>
  <c r="H266" i="13"/>
  <c r="G266" i="13"/>
  <c r="F266" i="13"/>
  <c r="M265" i="13"/>
  <c r="GU19" i="16" s="1"/>
  <c r="M264" i="13"/>
  <c r="GT19" i="16" s="1"/>
  <c r="M263" i="13"/>
  <c r="GS19" i="16" s="1"/>
  <c r="M262" i="13"/>
  <c r="GR19" i="16" s="1"/>
  <c r="K261" i="13"/>
  <c r="J261" i="13"/>
  <c r="I261" i="13"/>
  <c r="H261" i="13"/>
  <c r="G261" i="13"/>
  <c r="F261" i="13"/>
  <c r="M260" i="13"/>
  <c r="GQ19" i="16" s="1"/>
  <c r="M259" i="13"/>
  <c r="GP19" i="16" s="1"/>
  <c r="M258" i="13"/>
  <c r="GO19" i="16" s="1"/>
  <c r="M257" i="13"/>
  <c r="GN19" i="16" s="1"/>
  <c r="K256" i="13"/>
  <c r="J256" i="13"/>
  <c r="I256" i="13"/>
  <c r="H256" i="13"/>
  <c r="G256" i="13"/>
  <c r="F256" i="13"/>
  <c r="M255" i="13"/>
  <c r="GM19" i="16" s="1"/>
  <c r="M254" i="13"/>
  <c r="GL19" i="16" s="1"/>
  <c r="M253" i="13"/>
  <c r="GK19" i="16" s="1"/>
  <c r="M252" i="13"/>
  <c r="GJ19" i="16" s="1"/>
  <c r="K251" i="13"/>
  <c r="J251" i="13"/>
  <c r="I251" i="13"/>
  <c r="H251" i="13"/>
  <c r="G251" i="13"/>
  <c r="F251" i="13"/>
  <c r="M250" i="13"/>
  <c r="GI19" i="16" s="1"/>
  <c r="M249" i="13"/>
  <c r="GH19" i="16" s="1"/>
  <c r="M248" i="13"/>
  <c r="GG19" i="16" s="1"/>
  <c r="M247" i="13"/>
  <c r="GF19" i="16" s="1"/>
  <c r="K246" i="13"/>
  <c r="J246" i="13"/>
  <c r="I246" i="13"/>
  <c r="H246" i="13"/>
  <c r="G246" i="13"/>
  <c r="F246" i="13"/>
  <c r="M245" i="13"/>
  <c r="GE19" i="16" s="1"/>
  <c r="M244" i="13"/>
  <c r="GD19" i="16" s="1"/>
  <c r="M243" i="13"/>
  <c r="GC19" i="16" s="1"/>
  <c r="M242" i="13"/>
  <c r="GB19" i="16" s="1"/>
  <c r="K241" i="13"/>
  <c r="J241" i="13"/>
  <c r="I241" i="13"/>
  <c r="H241" i="13"/>
  <c r="G241" i="13"/>
  <c r="F241" i="13"/>
  <c r="M240" i="13"/>
  <c r="GA19" i="16" s="1"/>
  <c r="M239" i="13"/>
  <c r="FZ19" i="16" s="1"/>
  <c r="M238" i="13"/>
  <c r="FY19" i="16" s="1"/>
  <c r="M237" i="13"/>
  <c r="FX19" i="16" s="1"/>
  <c r="K236" i="13"/>
  <c r="J236" i="13"/>
  <c r="I236" i="13"/>
  <c r="H236" i="13"/>
  <c r="G236" i="13"/>
  <c r="F236" i="13"/>
  <c r="M235" i="13"/>
  <c r="FW19" i="16" s="1"/>
  <c r="M234" i="13"/>
  <c r="FV19" i="16" s="1"/>
  <c r="M233" i="13"/>
  <c r="FU19" i="16" s="1"/>
  <c r="M232" i="13"/>
  <c r="FT19" i="16" s="1"/>
  <c r="K231" i="13"/>
  <c r="J231" i="13"/>
  <c r="I231" i="13"/>
  <c r="H231" i="13"/>
  <c r="G231" i="13"/>
  <c r="F231" i="13"/>
  <c r="M230" i="13"/>
  <c r="FS19" i="16" s="1"/>
  <c r="M229" i="13"/>
  <c r="FR19" i="16" s="1"/>
  <c r="M228" i="13"/>
  <c r="FQ19" i="16" s="1"/>
  <c r="M227" i="13"/>
  <c r="FP19" i="16" s="1"/>
  <c r="K226" i="13"/>
  <c r="J226" i="13"/>
  <c r="I226" i="13"/>
  <c r="H226" i="13"/>
  <c r="G226" i="13"/>
  <c r="F226" i="13"/>
  <c r="M225" i="13"/>
  <c r="FO19" i="16" s="1"/>
  <c r="M224" i="13"/>
  <c r="FN19" i="16" s="1"/>
  <c r="M223" i="13"/>
  <c r="M222" i="13"/>
  <c r="FL19" i="16" s="1"/>
  <c r="K221" i="13"/>
  <c r="J221" i="13"/>
  <c r="I221" i="13"/>
  <c r="H221" i="13"/>
  <c r="G221" i="13"/>
  <c r="F221" i="13"/>
  <c r="M220" i="13"/>
  <c r="FK19" i="16" s="1"/>
  <c r="M219" i="13"/>
  <c r="FJ19" i="16" s="1"/>
  <c r="M218" i="13"/>
  <c r="FI19" i="16" s="1"/>
  <c r="M217" i="13"/>
  <c r="FH19" i="16" s="1"/>
  <c r="K216" i="13"/>
  <c r="J216" i="13"/>
  <c r="I216" i="13"/>
  <c r="H216" i="13"/>
  <c r="G216" i="13"/>
  <c r="F216" i="13"/>
  <c r="M215" i="13"/>
  <c r="FG19" i="16" s="1"/>
  <c r="M214" i="13"/>
  <c r="FF19" i="16" s="1"/>
  <c r="M213" i="13"/>
  <c r="FE19" i="16" s="1"/>
  <c r="M212" i="13"/>
  <c r="FD19" i="16" s="1"/>
  <c r="K211" i="13"/>
  <c r="J211" i="13"/>
  <c r="I211" i="13"/>
  <c r="H211" i="13"/>
  <c r="G211" i="13"/>
  <c r="F211" i="13"/>
  <c r="M210" i="13"/>
  <c r="FC19" i="16" s="1"/>
  <c r="M209" i="13"/>
  <c r="FB19" i="16" s="1"/>
  <c r="M208" i="13"/>
  <c r="FA19" i="16" s="1"/>
  <c r="M207" i="13"/>
  <c r="EZ19" i="16" s="1"/>
  <c r="K206" i="13"/>
  <c r="J206" i="13"/>
  <c r="I206" i="13"/>
  <c r="H206" i="13"/>
  <c r="G206" i="13"/>
  <c r="F206" i="13"/>
  <c r="M205" i="13"/>
  <c r="EY19" i="16" s="1"/>
  <c r="M204" i="13"/>
  <c r="EX19" i="16" s="1"/>
  <c r="M203" i="13"/>
  <c r="EW19" i="16" s="1"/>
  <c r="M202" i="13"/>
  <c r="EV19" i="16" s="1"/>
  <c r="M201" i="13"/>
  <c r="EU19" i="16" s="1"/>
  <c r="M200" i="13"/>
  <c r="ET19" i="16" s="1"/>
  <c r="M199" i="13"/>
  <c r="ES19" i="16" s="1"/>
  <c r="M198" i="13"/>
  <c r="ER19" i="16" s="1"/>
  <c r="M197" i="13"/>
  <c r="EQ19" i="16" s="1"/>
  <c r="M196" i="13"/>
  <c r="EP19" i="16" s="1"/>
  <c r="M195" i="13"/>
  <c r="EO19" i="16" s="1"/>
  <c r="M194" i="13"/>
  <c r="EN19" i="16" s="1"/>
  <c r="M193" i="13"/>
  <c r="DZ19" i="16" s="1"/>
  <c r="M192" i="13"/>
  <c r="EM19" i="16" s="1"/>
  <c r="M191" i="13"/>
  <c r="EL19" i="16" s="1"/>
  <c r="M190" i="13"/>
  <c r="EK19" i="16" s="1"/>
  <c r="M189" i="13"/>
  <c r="EJ19" i="16" s="1"/>
  <c r="M188" i="13"/>
  <c r="EI19" i="16" s="1"/>
  <c r="M187" i="13"/>
  <c r="EH19" i="16" s="1"/>
  <c r="M186" i="13"/>
  <c r="EG19" i="16" s="1"/>
  <c r="M185" i="13"/>
  <c r="EE19" i="16" s="1"/>
  <c r="M184" i="13"/>
  <c r="EF19" i="16" s="1"/>
  <c r="M183" i="13"/>
  <c r="EC19" i="16" s="1"/>
  <c r="M182" i="13"/>
  <c r="ED19" i="16" s="1"/>
  <c r="M181" i="13"/>
  <c r="EA19" i="16" s="1"/>
  <c r="M180" i="13"/>
  <c r="EB19" i="16" s="1"/>
  <c r="M179" i="13"/>
  <c r="DY19" i="16" s="1"/>
  <c r="K178" i="13"/>
  <c r="J178" i="13"/>
  <c r="I178" i="13"/>
  <c r="K177" i="13"/>
  <c r="J177" i="13"/>
  <c r="I177" i="13"/>
  <c r="M176" i="13"/>
  <c r="DV19" i="16" s="1"/>
  <c r="M175" i="13"/>
  <c r="DU19" i="16" s="1"/>
  <c r="M174" i="13"/>
  <c r="DT19" i="16" s="1"/>
  <c r="M173" i="13"/>
  <c r="DS19" i="16" s="1"/>
  <c r="M172" i="13"/>
  <c r="DR19" i="16" s="1"/>
  <c r="M171" i="13"/>
  <c r="DQ19" i="16" s="1"/>
  <c r="M170" i="13"/>
  <c r="DP19" i="16" s="1"/>
  <c r="M169" i="13"/>
  <c r="DO19" i="16" s="1"/>
  <c r="M168" i="13"/>
  <c r="DN19" i="16" s="1"/>
  <c r="M167" i="13"/>
  <c r="DM19" i="16" s="1"/>
  <c r="M166" i="13"/>
  <c r="DL19" i="16" s="1"/>
  <c r="M165" i="13"/>
  <c r="DK19" i="16" s="1"/>
  <c r="M164" i="13"/>
  <c r="DJ19" i="16" s="1"/>
  <c r="M163" i="13"/>
  <c r="DI19" i="16" s="1"/>
  <c r="M162" i="13"/>
  <c r="DH19" i="16" s="1"/>
  <c r="M161" i="13"/>
  <c r="DG19" i="16" s="1"/>
  <c r="K160" i="13"/>
  <c r="J160" i="13"/>
  <c r="I160" i="13"/>
  <c r="H160" i="13"/>
  <c r="G160" i="13"/>
  <c r="F160" i="13"/>
  <c r="K159" i="13"/>
  <c r="J159" i="13"/>
  <c r="I159" i="13"/>
  <c r="H159" i="13"/>
  <c r="G159" i="13"/>
  <c r="F159" i="13"/>
  <c r="M158" i="13"/>
  <c r="DD19" i="16" s="1"/>
  <c r="M157" i="13"/>
  <c r="DC19" i="16" s="1"/>
  <c r="M156" i="13"/>
  <c r="DB19" i="16" s="1"/>
  <c r="M155" i="13"/>
  <c r="DA19" i="16" s="1"/>
  <c r="M154" i="13"/>
  <c r="CZ19" i="16" s="1"/>
  <c r="M153" i="13"/>
  <c r="CY19" i="16" s="1"/>
  <c r="M152" i="13"/>
  <c r="CX19" i="16" s="1"/>
  <c r="M151" i="13"/>
  <c r="CW19" i="16" s="1"/>
  <c r="M150" i="13"/>
  <c r="CV19" i="16" s="1"/>
  <c r="M149" i="13"/>
  <c r="CU19" i="16" s="1"/>
  <c r="M148" i="13"/>
  <c r="CT19" i="16" s="1"/>
  <c r="M147" i="13"/>
  <c r="CS19" i="16" s="1"/>
  <c r="M146" i="13"/>
  <c r="CR19" i="16" s="1"/>
  <c r="M145" i="13"/>
  <c r="CQ19" i="16" s="1"/>
  <c r="M144" i="13"/>
  <c r="CP19" i="16" s="1"/>
  <c r="M143" i="13"/>
  <c r="CO19" i="16" s="1"/>
  <c r="M142" i="13"/>
  <c r="CN19" i="16" s="1"/>
  <c r="M141" i="13"/>
  <c r="CM19" i="16" s="1"/>
  <c r="M140" i="13"/>
  <c r="CL19" i="16" s="1"/>
  <c r="M139" i="13"/>
  <c r="CK19" i="16" s="1"/>
  <c r="M138" i="13"/>
  <c r="CJ19" i="16" s="1"/>
  <c r="M137" i="13"/>
  <c r="CI19" i="16" s="1"/>
  <c r="M136" i="13"/>
  <c r="CH19" i="16" s="1"/>
  <c r="M135" i="13"/>
  <c r="CG19" i="16" s="1"/>
  <c r="M134" i="13"/>
  <c r="CF19" i="16" s="1"/>
  <c r="M133" i="13"/>
  <c r="CE19" i="16" s="1"/>
  <c r="M132" i="13"/>
  <c r="CD19" i="16" s="1"/>
  <c r="M131" i="13"/>
  <c r="CC19" i="16" s="1"/>
  <c r="M130" i="13"/>
  <c r="CB19" i="16" s="1"/>
  <c r="M129" i="13"/>
  <c r="CA19" i="16" s="1"/>
  <c r="M128" i="13"/>
  <c r="BZ19" i="16" s="1"/>
  <c r="M127" i="13"/>
  <c r="BY19" i="16" s="1"/>
  <c r="K126" i="13"/>
  <c r="J126" i="13"/>
  <c r="I126" i="13"/>
  <c r="H126" i="13"/>
  <c r="G126" i="13"/>
  <c r="F126" i="13"/>
  <c r="K125" i="13"/>
  <c r="J125" i="13"/>
  <c r="I125" i="13"/>
  <c r="H125" i="13"/>
  <c r="G125" i="13"/>
  <c r="F125" i="13"/>
  <c r="M124" i="13"/>
  <c r="BV19" i="16" s="1"/>
  <c r="M123" i="13"/>
  <c r="BU19" i="16" s="1"/>
  <c r="M122" i="13"/>
  <c r="BT19" i="16" s="1"/>
  <c r="M121" i="13"/>
  <c r="BS19" i="16" s="1"/>
  <c r="M120" i="13"/>
  <c r="BR19" i="16" s="1"/>
  <c r="M119" i="13"/>
  <c r="BQ19" i="16" s="1"/>
  <c r="M118" i="13"/>
  <c r="BP19" i="16" s="1"/>
  <c r="M117" i="13"/>
  <c r="BO19" i="16" s="1"/>
  <c r="M116" i="13"/>
  <c r="BN19" i="16" s="1"/>
  <c r="M115" i="13"/>
  <c r="BM19" i="16" s="1"/>
  <c r="M114" i="13"/>
  <c r="BL19" i="16" s="1"/>
  <c r="M113" i="13"/>
  <c r="BK19" i="16" s="1"/>
  <c r="M112" i="13"/>
  <c r="BJ19" i="16" s="1"/>
  <c r="M111" i="13"/>
  <c r="BI19" i="16" s="1"/>
  <c r="M110" i="13"/>
  <c r="BH19" i="16" s="1"/>
  <c r="M109" i="13"/>
  <c r="BG19" i="16" s="1"/>
  <c r="M108" i="13"/>
  <c r="BF19" i="16" s="1"/>
  <c r="M107" i="13"/>
  <c r="BE19" i="16" s="1"/>
  <c r="M106" i="13"/>
  <c r="BD19" i="16" s="1"/>
  <c r="M105" i="13"/>
  <c r="BC19" i="16" s="1"/>
  <c r="M104" i="13"/>
  <c r="BB19" i="16" s="1"/>
  <c r="M103" i="13"/>
  <c r="BA19" i="16" s="1"/>
  <c r="M102" i="13"/>
  <c r="AZ19" i="16" s="1"/>
  <c r="M101" i="13"/>
  <c r="AY19" i="16" s="1"/>
  <c r="M100" i="13"/>
  <c r="AX19" i="16" s="1"/>
  <c r="M99" i="13"/>
  <c r="AW19" i="16" s="1"/>
  <c r="M98" i="13"/>
  <c r="AV19" i="16" s="1"/>
  <c r="M97" i="13"/>
  <c r="AU19" i="16" s="1"/>
  <c r="M96" i="13"/>
  <c r="AT19" i="16" s="1"/>
  <c r="M95" i="13"/>
  <c r="AS19" i="16" s="1"/>
  <c r="M94" i="13"/>
  <c r="AR19" i="16" s="1"/>
  <c r="M93" i="13"/>
  <c r="AQ19" i="16" s="1"/>
  <c r="K92" i="13"/>
  <c r="J92" i="13"/>
  <c r="I92" i="13"/>
  <c r="H92" i="13"/>
  <c r="G92" i="13"/>
  <c r="F92" i="13"/>
  <c r="K91" i="13"/>
  <c r="J91" i="13"/>
  <c r="I91" i="13"/>
  <c r="H91" i="13"/>
  <c r="G91" i="13"/>
  <c r="F91" i="13"/>
  <c r="M90" i="13"/>
  <c r="AN19" i="16" s="1"/>
  <c r="M89" i="13"/>
  <c r="AM19" i="16" s="1"/>
  <c r="M88" i="13"/>
  <c r="AL19" i="16" s="1"/>
  <c r="M87" i="13"/>
  <c r="AK19" i="16" s="1"/>
  <c r="M86" i="13"/>
  <c r="AJ19" i="16" s="1"/>
  <c r="M85" i="13"/>
  <c r="AI19" i="16" s="1"/>
  <c r="M84" i="13"/>
  <c r="AH19" i="16" s="1"/>
  <c r="M83" i="13"/>
  <c r="AG19" i="16" s="1"/>
  <c r="M82" i="13"/>
  <c r="AF19" i="16" s="1"/>
  <c r="M81" i="13"/>
  <c r="AE19" i="16" s="1"/>
  <c r="M80" i="13"/>
  <c r="AD19" i="16" s="1"/>
  <c r="M79" i="13"/>
  <c r="AC19" i="16" s="1"/>
  <c r="M78" i="13"/>
  <c r="AB19" i="16" s="1"/>
  <c r="M77" i="13"/>
  <c r="AA19" i="16" s="1"/>
  <c r="M76" i="13"/>
  <c r="Z19" i="16" s="1"/>
  <c r="M75" i="13"/>
  <c r="Y19" i="16" s="1"/>
  <c r="M74" i="13"/>
  <c r="X19" i="16" s="1"/>
  <c r="M73" i="13"/>
  <c r="W19" i="16" s="1"/>
  <c r="M72" i="13"/>
  <c r="V19" i="16" s="1"/>
  <c r="M71" i="13"/>
  <c r="U19" i="16" s="1"/>
  <c r="M70" i="13"/>
  <c r="T19" i="16" s="1"/>
  <c r="M69" i="13"/>
  <c r="S19" i="16" s="1"/>
  <c r="M68" i="13"/>
  <c r="R19" i="16" s="1"/>
  <c r="M67" i="13"/>
  <c r="Q19" i="16" s="1"/>
  <c r="M66" i="13"/>
  <c r="P19" i="16" s="1"/>
  <c r="M65" i="13"/>
  <c r="O19" i="16" s="1"/>
  <c r="M64" i="13"/>
  <c r="N19" i="16" s="1"/>
  <c r="M63" i="13"/>
  <c r="M19" i="16" s="1"/>
  <c r="M62" i="13"/>
  <c r="L19" i="16" s="1"/>
  <c r="M61" i="13"/>
  <c r="K19" i="16" s="1"/>
  <c r="M60" i="13"/>
  <c r="J19" i="16" s="1"/>
  <c r="M59" i="13"/>
  <c r="I19" i="16" s="1"/>
  <c r="K58" i="13"/>
  <c r="J58" i="13"/>
  <c r="I58" i="13"/>
  <c r="M57" i="13"/>
  <c r="BE19" i="15" s="1"/>
  <c r="M56" i="13"/>
  <c r="BD19" i="15" s="1"/>
  <c r="M55" i="13"/>
  <c r="BC19" i="15" s="1"/>
  <c r="M54" i="13"/>
  <c r="BB19" i="15" s="1"/>
  <c r="M53" i="13"/>
  <c r="BA19" i="15" s="1"/>
  <c r="M52" i="13"/>
  <c r="AZ19" i="15" s="1"/>
  <c r="M51" i="13"/>
  <c r="AY19" i="15" s="1"/>
  <c r="M50" i="13"/>
  <c r="AX19" i="15" s="1"/>
  <c r="M49" i="13"/>
  <c r="AW19" i="15" s="1"/>
  <c r="M48" i="13"/>
  <c r="AV19" i="15" s="1"/>
  <c r="M47" i="13"/>
  <c r="AU19" i="15" s="1"/>
  <c r="M46" i="13"/>
  <c r="AT19" i="15" s="1"/>
  <c r="K45" i="13"/>
  <c r="J45" i="13"/>
  <c r="I45" i="13"/>
  <c r="M44" i="13"/>
  <c r="AR19" i="15" s="1"/>
  <c r="M43" i="13"/>
  <c r="AQ19" i="15" s="1"/>
  <c r="M42" i="13"/>
  <c r="AP19" i="15" s="1"/>
  <c r="M41" i="13"/>
  <c r="AO19" i="15" s="1"/>
  <c r="K40" i="13"/>
  <c r="J40" i="13"/>
  <c r="I40" i="13"/>
  <c r="M39" i="13"/>
  <c r="AK19" i="15" s="1"/>
  <c r="M38" i="13"/>
  <c r="AJ19" i="15" s="1"/>
  <c r="M37" i="13"/>
  <c r="M36" i="13"/>
  <c r="AH19" i="15" s="1"/>
  <c r="M35" i="13"/>
  <c r="AG19" i="15" s="1"/>
  <c r="M34" i="13"/>
  <c r="AF19" i="15" s="1"/>
  <c r="M33" i="13"/>
  <c r="M32" i="13"/>
  <c r="AN19" i="15" s="1"/>
  <c r="M31" i="13"/>
  <c r="AM19" i="15" s="1"/>
  <c r="M30" i="13"/>
  <c r="AD19" i="15" s="1"/>
  <c r="M29" i="13"/>
  <c r="AC19" i="15" s="1"/>
  <c r="K28" i="13"/>
  <c r="J28" i="13"/>
  <c r="I28" i="13"/>
  <c r="M27" i="13"/>
  <c r="AA19" i="15" s="1"/>
  <c r="M26" i="13"/>
  <c r="Z19" i="15" s="1"/>
  <c r="M25" i="13"/>
  <c r="Y19" i="15" s="1"/>
  <c r="M24" i="13"/>
  <c r="X19" i="15" s="1"/>
  <c r="M23" i="13"/>
  <c r="W19" i="15" s="1"/>
  <c r="M22" i="13"/>
  <c r="V19" i="15" s="1"/>
  <c r="M21" i="13"/>
  <c r="U19" i="15" s="1"/>
  <c r="M20" i="13"/>
  <c r="K19" i="13"/>
  <c r="J19" i="13"/>
  <c r="I19" i="13"/>
  <c r="M18" i="13"/>
  <c r="S19" i="15" s="1"/>
  <c r="M17" i="13"/>
  <c r="R19" i="15" s="1"/>
  <c r="K16" i="13"/>
  <c r="J16" i="13"/>
  <c r="I16" i="13"/>
  <c r="M15" i="13"/>
  <c r="P19" i="15" s="1"/>
  <c r="M14" i="13"/>
  <c r="O19" i="15" s="1"/>
  <c r="M13" i="13"/>
  <c r="N19" i="15" s="1"/>
  <c r="M12" i="13"/>
  <c r="M19" i="15" s="1"/>
  <c r="M11" i="13"/>
  <c r="L19" i="15" s="1"/>
  <c r="M10" i="13"/>
  <c r="J19" i="15" s="1"/>
  <c r="K4" i="13"/>
  <c r="J4" i="13"/>
  <c r="I4" i="13"/>
  <c r="H4" i="13"/>
  <c r="G4" i="13"/>
  <c r="F4" i="13"/>
  <c r="K289" i="12"/>
  <c r="J289" i="12"/>
  <c r="I289" i="12"/>
  <c r="H289" i="12"/>
  <c r="G289" i="12"/>
  <c r="F289" i="12"/>
  <c r="M288" i="12"/>
  <c r="BW18" i="15" s="1"/>
  <c r="M287" i="12"/>
  <c r="BV18" i="15" s="1"/>
  <c r="M286" i="12"/>
  <c r="BU18" i="15" s="1"/>
  <c r="M285" i="12"/>
  <c r="BT18" i="15" s="1"/>
  <c r="M284" i="12"/>
  <c r="BS18" i="15" s="1"/>
  <c r="M283" i="12"/>
  <c r="BR18" i="15" s="1"/>
  <c r="M282" i="12"/>
  <c r="BQ18" i="15" s="1"/>
  <c r="K281" i="12"/>
  <c r="J281" i="12"/>
  <c r="I281" i="12"/>
  <c r="H281" i="12"/>
  <c r="G281" i="12"/>
  <c r="F281" i="12"/>
  <c r="M280" i="12"/>
  <c r="BO18" i="15" s="1"/>
  <c r="M279" i="12"/>
  <c r="BN18" i="15" s="1"/>
  <c r="M278" i="12"/>
  <c r="BM18" i="15" s="1"/>
  <c r="M277" i="12"/>
  <c r="BL18" i="15" s="1"/>
  <c r="M276" i="12"/>
  <c r="BK18" i="15" s="1"/>
  <c r="M275" i="12"/>
  <c r="BJ18" i="15" s="1"/>
  <c r="M274" i="12"/>
  <c r="BI18" i="15" s="1"/>
  <c r="M273" i="12"/>
  <c r="BH18" i="15" s="1"/>
  <c r="M272" i="12"/>
  <c r="BG18" i="15" s="1"/>
  <c r="K271" i="12"/>
  <c r="J271" i="12"/>
  <c r="I271" i="12"/>
  <c r="H271" i="12"/>
  <c r="G271" i="12"/>
  <c r="F271" i="12"/>
  <c r="M270" i="12"/>
  <c r="GY18" i="16" s="1"/>
  <c r="M269" i="12"/>
  <c r="GX18" i="16" s="1"/>
  <c r="M268" i="12"/>
  <c r="GW18" i="16" s="1"/>
  <c r="M267" i="12"/>
  <c r="GV18" i="16" s="1"/>
  <c r="K266" i="12"/>
  <c r="J266" i="12"/>
  <c r="I266" i="12"/>
  <c r="H266" i="12"/>
  <c r="G266" i="12"/>
  <c r="F266" i="12"/>
  <c r="M265" i="12"/>
  <c r="GU18" i="16" s="1"/>
  <c r="M264" i="12"/>
  <c r="GT18" i="16" s="1"/>
  <c r="M263" i="12"/>
  <c r="GS18" i="16" s="1"/>
  <c r="M262" i="12"/>
  <c r="GR18" i="16" s="1"/>
  <c r="K261" i="12"/>
  <c r="J261" i="12"/>
  <c r="I261" i="12"/>
  <c r="H261" i="12"/>
  <c r="G261" i="12"/>
  <c r="F261" i="12"/>
  <c r="M260" i="12"/>
  <c r="GQ18" i="16" s="1"/>
  <c r="M259" i="12"/>
  <c r="GP18" i="16" s="1"/>
  <c r="M258" i="12"/>
  <c r="GO18" i="16" s="1"/>
  <c r="M257" i="12"/>
  <c r="GN18" i="16" s="1"/>
  <c r="K256" i="12"/>
  <c r="J256" i="12"/>
  <c r="I256" i="12"/>
  <c r="H256" i="12"/>
  <c r="G256" i="12"/>
  <c r="F256" i="12"/>
  <c r="M255" i="12"/>
  <c r="GM18" i="16" s="1"/>
  <c r="M254" i="12"/>
  <c r="GL18" i="16" s="1"/>
  <c r="M253" i="12"/>
  <c r="GK18" i="16" s="1"/>
  <c r="M252" i="12"/>
  <c r="GJ18" i="16" s="1"/>
  <c r="K251" i="12"/>
  <c r="J251" i="12"/>
  <c r="I251" i="12"/>
  <c r="H251" i="12"/>
  <c r="G251" i="12"/>
  <c r="F251" i="12"/>
  <c r="M250" i="12"/>
  <c r="GI18" i="16" s="1"/>
  <c r="M249" i="12"/>
  <c r="GH18" i="16" s="1"/>
  <c r="M248" i="12"/>
  <c r="GG18" i="16" s="1"/>
  <c r="M247" i="12"/>
  <c r="GF18" i="16" s="1"/>
  <c r="K246" i="12"/>
  <c r="J246" i="12"/>
  <c r="I246" i="12"/>
  <c r="H246" i="12"/>
  <c r="G246" i="12"/>
  <c r="F246" i="12"/>
  <c r="M245" i="12"/>
  <c r="GE18" i="16" s="1"/>
  <c r="M244" i="12"/>
  <c r="GD18" i="16" s="1"/>
  <c r="M243" i="12"/>
  <c r="GC18" i="16" s="1"/>
  <c r="M242" i="12"/>
  <c r="GB18" i="16" s="1"/>
  <c r="K241" i="12"/>
  <c r="J241" i="12"/>
  <c r="I241" i="12"/>
  <c r="H241" i="12"/>
  <c r="G241" i="12"/>
  <c r="F241" i="12"/>
  <c r="M240" i="12"/>
  <c r="GA18" i="16" s="1"/>
  <c r="M239" i="12"/>
  <c r="FZ18" i="16" s="1"/>
  <c r="M238" i="12"/>
  <c r="FY18" i="16" s="1"/>
  <c r="M237" i="12"/>
  <c r="FX18" i="16" s="1"/>
  <c r="K236" i="12"/>
  <c r="J236" i="12"/>
  <c r="I236" i="12"/>
  <c r="H236" i="12"/>
  <c r="G236" i="12"/>
  <c r="F236" i="12"/>
  <c r="M235" i="12"/>
  <c r="FW18" i="16" s="1"/>
  <c r="M234" i="12"/>
  <c r="FV18" i="16" s="1"/>
  <c r="M233" i="12"/>
  <c r="FU18" i="16" s="1"/>
  <c r="M232" i="12"/>
  <c r="FT18" i="16" s="1"/>
  <c r="K231" i="12"/>
  <c r="J231" i="12"/>
  <c r="I231" i="12"/>
  <c r="H231" i="12"/>
  <c r="G231" i="12"/>
  <c r="F231" i="12"/>
  <c r="M230" i="12"/>
  <c r="FS18" i="16" s="1"/>
  <c r="M229" i="12"/>
  <c r="FR18" i="16" s="1"/>
  <c r="M228" i="12"/>
  <c r="FQ18" i="16" s="1"/>
  <c r="M227" i="12"/>
  <c r="FP18" i="16" s="1"/>
  <c r="K226" i="12"/>
  <c r="J226" i="12"/>
  <c r="I226" i="12"/>
  <c r="H226" i="12"/>
  <c r="G226" i="12"/>
  <c r="F226" i="12"/>
  <c r="M225" i="12"/>
  <c r="FO18" i="16" s="1"/>
  <c r="M224" i="12"/>
  <c r="FN18" i="16" s="1"/>
  <c r="M223" i="12"/>
  <c r="M222" i="12"/>
  <c r="FL18" i="16" s="1"/>
  <c r="K221" i="12"/>
  <c r="J221" i="12"/>
  <c r="I221" i="12"/>
  <c r="H221" i="12"/>
  <c r="G221" i="12"/>
  <c r="F221" i="12"/>
  <c r="M220" i="12"/>
  <c r="FK18" i="16" s="1"/>
  <c r="M219" i="12"/>
  <c r="FJ18" i="16" s="1"/>
  <c r="M218" i="12"/>
  <c r="FI18" i="16" s="1"/>
  <c r="M217" i="12"/>
  <c r="FH18" i="16" s="1"/>
  <c r="K216" i="12"/>
  <c r="J216" i="12"/>
  <c r="I216" i="12"/>
  <c r="H216" i="12"/>
  <c r="G216" i="12"/>
  <c r="F216" i="12"/>
  <c r="M215" i="12"/>
  <c r="FG18" i="16" s="1"/>
  <c r="M214" i="12"/>
  <c r="FF18" i="16" s="1"/>
  <c r="M213" i="12"/>
  <c r="FE18" i="16" s="1"/>
  <c r="M212" i="12"/>
  <c r="FD18" i="16" s="1"/>
  <c r="K211" i="12"/>
  <c r="J211" i="12"/>
  <c r="I211" i="12"/>
  <c r="H211" i="12"/>
  <c r="G211" i="12"/>
  <c r="F211" i="12"/>
  <c r="M210" i="12"/>
  <c r="FC18" i="16" s="1"/>
  <c r="M209" i="12"/>
  <c r="FB18" i="16" s="1"/>
  <c r="M208" i="12"/>
  <c r="FA18" i="16" s="1"/>
  <c r="M207" i="12"/>
  <c r="EZ18" i="16" s="1"/>
  <c r="K206" i="12"/>
  <c r="J206" i="12"/>
  <c r="I206" i="12"/>
  <c r="H206" i="12"/>
  <c r="G206" i="12"/>
  <c r="F206" i="12"/>
  <c r="M205" i="12"/>
  <c r="EY18" i="16" s="1"/>
  <c r="M204" i="12"/>
  <c r="EX18" i="16" s="1"/>
  <c r="M203" i="12"/>
  <c r="EW18" i="16" s="1"/>
  <c r="M202" i="12"/>
  <c r="EV18" i="16" s="1"/>
  <c r="M201" i="12"/>
  <c r="EU18" i="16" s="1"/>
  <c r="M200" i="12"/>
  <c r="ET18" i="16" s="1"/>
  <c r="M199" i="12"/>
  <c r="ES18" i="16" s="1"/>
  <c r="M198" i="12"/>
  <c r="ER18" i="16" s="1"/>
  <c r="M197" i="12"/>
  <c r="EQ18" i="16" s="1"/>
  <c r="M196" i="12"/>
  <c r="EP18" i="16" s="1"/>
  <c r="M195" i="12"/>
  <c r="EO18" i="16" s="1"/>
  <c r="M194" i="12"/>
  <c r="EN18" i="16" s="1"/>
  <c r="M193" i="12"/>
  <c r="DZ18" i="16" s="1"/>
  <c r="M192" i="12"/>
  <c r="EM18" i="16" s="1"/>
  <c r="M191" i="12"/>
  <c r="EL18" i="16" s="1"/>
  <c r="M190" i="12"/>
  <c r="EK18" i="16" s="1"/>
  <c r="M189" i="12"/>
  <c r="EJ18" i="16" s="1"/>
  <c r="M188" i="12"/>
  <c r="EI18" i="16" s="1"/>
  <c r="M187" i="12"/>
  <c r="EH18" i="16" s="1"/>
  <c r="M186" i="12"/>
  <c r="EG18" i="16" s="1"/>
  <c r="M185" i="12"/>
  <c r="EE18" i="16" s="1"/>
  <c r="M184" i="12"/>
  <c r="EF18" i="16" s="1"/>
  <c r="M183" i="12"/>
  <c r="EC18" i="16" s="1"/>
  <c r="M182" i="12"/>
  <c r="ED18" i="16" s="1"/>
  <c r="M181" i="12"/>
  <c r="EA18" i="16" s="1"/>
  <c r="M180" i="12"/>
  <c r="EB18" i="16" s="1"/>
  <c r="M179" i="12"/>
  <c r="DY18" i="16" s="1"/>
  <c r="K178" i="12"/>
  <c r="J178" i="12"/>
  <c r="I178" i="12"/>
  <c r="H178" i="12"/>
  <c r="G178" i="12"/>
  <c r="F178" i="12"/>
  <c r="K177" i="12"/>
  <c r="J177" i="12"/>
  <c r="I177" i="12"/>
  <c r="H177" i="12"/>
  <c r="G177" i="12"/>
  <c r="F177" i="12"/>
  <c r="M176" i="12"/>
  <c r="DV18" i="16" s="1"/>
  <c r="M175" i="12"/>
  <c r="DU18" i="16" s="1"/>
  <c r="M174" i="12"/>
  <c r="DT18" i="16" s="1"/>
  <c r="M173" i="12"/>
  <c r="DS18" i="16" s="1"/>
  <c r="M172" i="12"/>
  <c r="DR18" i="16" s="1"/>
  <c r="M171" i="12"/>
  <c r="DQ18" i="16" s="1"/>
  <c r="M170" i="12"/>
  <c r="DP18" i="16" s="1"/>
  <c r="M169" i="12"/>
  <c r="DO18" i="16" s="1"/>
  <c r="M168" i="12"/>
  <c r="DN18" i="16" s="1"/>
  <c r="M167" i="12"/>
  <c r="DM18" i="16" s="1"/>
  <c r="M166" i="12"/>
  <c r="DL18" i="16" s="1"/>
  <c r="M165" i="12"/>
  <c r="DK18" i="16" s="1"/>
  <c r="M164" i="12"/>
  <c r="DJ18" i="16" s="1"/>
  <c r="M163" i="12"/>
  <c r="DI18" i="16" s="1"/>
  <c r="M162" i="12"/>
  <c r="DH18" i="16" s="1"/>
  <c r="M161" i="12"/>
  <c r="DG18" i="16" s="1"/>
  <c r="K160" i="12"/>
  <c r="J160" i="12"/>
  <c r="I160" i="12"/>
  <c r="H160" i="12"/>
  <c r="G160" i="12"/>
  <c r="F160" i="12"/>
  <c r="K159" i="12"/>
  <c r="J159" i="12"/>
  <c r="I159" i="12"/>
  <c r="H159" i="12"/>
  <c r="G159" i="12"/>
  <c r="F159" i="12"/>
  <c r="M158" i="12"/>
  <c r="DD18" i="16" s="1"/>
  <c r="M157" i="12"/>
  <c r="DC18" i="16" s="1"/>
  <c r="M156" i="12"/>
  <c r="DB18" i="16" s="1"/>
  <c r="M155" i="12"/>
  <c r="DA18" i="16" s="1"/>
  <c r="M154" i="12"/>
  <c r="CZ18" i="16" s="1"/>
  <c r="M153" i="12"/>
  <c r="CY18" i="16" s="1"/>
  <c r="M152" i="12"/>
  <c r="CX18" i="16" s="1"/>
  <c r="M151" i="12"/>
  <c r="CW18" i="16" s="1"/>
  <c r="M150" i="12"/>
  <c r="CV18" i="16" s="1"/>
  <c r="M149" i="12"/>
  <c r="CU18" i="16" s="1"/>
  <c r="M148" i="12"/>
  <c r="CT18" i="16" s="1"/>
  <c r="M147" i="12"/>
  <c r="CS18" i="16" s="1"/>
  <c r="M146" i="12"/>
  <c r="CR18" i="16" s="1"/>
  <c r="M145" i="12"/>
  <c r="CQ18" i="16" s="1"/>
  <c r="M144" i="12"/>
  <c r="CP18" i="16" s="1"/>
  <c r="M143" i="12"/>
  <c r="CO18" i="16" s="1"/>
  <c r="M142" i="12"/>
  <c r="CN18" i="16" s="1"/>
  <c r="M141" i="12"/>
  <c r="CM18" i="16" s="1"/>
  <c r="M140" i="12"/>
  <c r="CL18" i="16" s="1"/>
  <c r="M139" i="12"/>
  <c r="CK18" i="16" s="1"/>
  <c r="M138" i="12"/>
  <c r="CJ18" i="16" s="1"/>
  <c r="M137" i="12"/>
  <c r="CI18" i="16" s="1"/>
  <c r="M136" i="12"/>
  <c r="CH18" i="16" s="1"/>
  <c r="M135" i="12"/>
  <c r="CG18" i="16" s="1"/>
  <c r="M134" i="12"/>
  <c r="CF18" i="16" s="1"/>
  <c r="M133" i="12"/>
  <c r="CE18" i="16" s="1"/>
  <c r="M132" i="12"/>
  <c r="CD18" i="16" s="1"/>
  <c r="M131" i="12"/>
  <c r="CC18" i="16" s="1"/>
  <c r="M130" i="12"/>
  <c r="CB18" i="16" s="1"/>
  <c r="M129" i="12"/>
  <c r="CA18" i="16" s="1"/>
  <c r="M128" i="12"/>
  <c r="BZ18" i="16" s="1"/>
  <c r="M127" i="12"/>
  <c r="BY18" i="16" s="1"/>
  <c r="K126" i="12"/>
  <c r="J126" i="12"/>
  <c r="I126" i="12"/>
  <c r="H126" i="12"/>
  <c r="G126" i="12"/>
  <c r="F126" i="12"/>
  <c r="K125" i="12"/>
  <c r="J125" i="12"/>
  <c r="I125" i="12"/>
  <c r="H125" i="12"/>
  <c r="G125" i="12"/>
  <c r="F125" i="12"/>
  <c r="M124" i="12"/>
  <c r="BV18" i="16" s="1"/>
  <c r="M123" i="12"/>
  <c r="BU18" i="16" s="1"/>
  <c r="M122" i="12"/>
  <c r="BT18" i="16" s="1"/>
  <c r="M121" i="12"/>
  <c r="BS18" i="16" s="1"/>
  <c r="M120" i="12"/>
  <c r="BR18" i="16" s="1"/>
  <c r="M119" i="12"/>
  <c r="BQ18" i="16" s="1"/>
  <c r="M118" i="12"/>
  <c r="BP18" i="16" s="1"/>
  <c r="M117" i="12"/>
  <c r="BO18" i="16" s="1"/>
  <c r="M116" i="12"/>
  <c r="BN18" i="16" s="1"/>
  <c r="M115" i="12"/>
  <c r="BM18" i="16" s="1"/>
  <c r="M114" i="12"/>
  <c r="BL18" i="16" s="1"/>
  <c r="M113" i="12"/>
  <c r="BK18" i="16" s="1"/>
  <c r="M112" i="12"/>
  <c r="BJ18" i="16" s="1"/>
  <c r="M111" i="12"/>
  <c r="BI18" i="16" s="1"/>
  <c r="M110" i="12"/>
  <c r="BH18" i="16" s="1"/>
  <c r="M109" i="12"/>
  <c r="BG18" i="16" s="1"/>
  <c r="M108" i="12"/>
  <c r="BF18" i="16" s="1"/>
  <c r="M107" i="12"/>
  <c r="BE18" i="16" s="1"/>
  <c r="M106" i="12"/>
  <c r="BD18" i="16" s="1"/>
  <c r="M105" i="12"/>
  <c r="BC18" i="16" s="1"/>
  <c r="M104" i="12"/>
  <c r="BB18" i="16" s="1"/>
  <c r="M103" i="12"/>
  <c r="BA18" i="16" s="1"/>
  <c r="M102" i="12"/>
  <c r="AZ18" i="16" s="1"/>
  <c r="M101" i="12"/>
  <c r="AY18" i="16" s="1"/>
  <c r="M100" i="12"/>
  <c r="AX18" i="16" s="1"/>
  <c r="M99" i="12"/>
  <c r="AW18" i="16" s="1"/>
  <c r="M98" i="12"/>
  <c r="AV18" i="16" s="1"/>
  <c r="M97" i="12"/>
  <c r="AU18" i="16" s="1"/>
  <c r="M96" i="12"/>
  <c r="AT18" i="16" s="1"/>
  <c r="M95" i="12"/>
  <c r="AS18" i="16" s="1"/>
  <c r="M94" i="12"/>
  <c r="AR18" i="16" s="1"/>
  <c r="M93" i="12"/>
  <c r="AQ18" i="16" s="1"/>
  <c r="K92" i="12"/>
  <c r="J92" i="12"/>
  <c r="I92" i="12"/>
  <c r="H92" i="12"/>
  <c r="G92" i="12"/>
  <c r="F92" i="12"/>
  <c r="K91" i="12"/>
  <c r="J91" i="12"/>
  <c r="I91" i="12"/>
  <c r="H91" i="12"/>
  <c r="G91" i="12"/>
  <c r="F91" i="12"/>
  <c r="M90" i="12"/>
  <c r="AN18" i="16" s="1"/>
  <c r="M89" i="12"/>
  <c r="AM18" i="16" s="1"/>
  <c r="M88" i="12"/>
  <c r="AL18" i="16" s="1"/>
  <c r="M87" i="12"/>
  <c r="AK18" i="16" s="1"/>
  <c r="M86" i="12"/>
  <c r="AJ18" i="16" s="1"/>
  <c r="M85" i="12"/>
  <c r="AI18" i="16" s="1"/>
  <c r="M84" i="12"/>
  <c r="AH18" i="16" s="1"/>
  <c r="M83" i="12"/>
  <c r="AG18" i="16" s="1"/>
  <c r="M82" i="12"/>
  <c r="AF18" i="16" s="1"/>
  <c r="M81" i="12"/>
  <c r="AE18" i="16" s="1"/>
  <c r="M80" i="12"/>
  <c r="AD18" i="16" s="1"/>
  <c r="M79" i="12"/>
  <c r="AC18" i="16" s="1"/>
  <c r="M78" i="12"/>
  <c r="AB18" i="16" s="1"/>
  <c r="M77" i="12"/>
  <c r="AA18" i="16" s="1"/>
  <c r="M76" i="12"/>
  <c r="Z18" i="16" s="1"/>
  <c r="M75" i="12"/>
  <c r="Y18" i="16" s="1"/>
  <c r="M74" i="12"/>
  <c r="X18" i="16" s="1"/>
  <c r="M73" i="12"/>
  <c r="W18" i="16" s="1"/>
  <c r="M72" i="12"/>
  <c r="V18" i="16" s="1"/>
  <c r="M71" i="12"/>
  <c r="U18" i="16" s="1"/>
  <c r="M70" i="12"/>
  <c r="T18" i="16" s="1"/>
  <c r="M69" i="12"/>
  <c r="S18" i="16" s="1"/>
  <c r="M68" i="12"/>
  <c r="R18" i="16" s="1"/>
  <c r="M67" i="12"/>
  <c r="Q18" i="16" s="1"/>
  <c r="M66" i="12"/>
  <c r="P18" i="16" s="1"/>
  <c r="M65" i="12"/>
  <c r="O18" i="16" s="1"/>
  <c r="M64" i="12"/>
  <c r="N18" i="16" s="1"/>
  <c r="M63" i="12"/>
  <c r="M18" i="16" s="1"/>
  <c r="M62" i="12"/>
  <c r="L18" i="16" s="1"/>
  <c r="M61" i="12"/>
  <c r="K18" i="16" s="1"/>
  <c r="M60" i="12"/>
  <c r="J18" i="16" s="1"/>
  <c r="M59" i="12"/>
  <c r="I18" i="16" s="1"/>
  <c r="K58" i="12"/>
  <c r="J58" i="12"/>
  <c r="I58" i="12"/>
  <c r="H58" i="12"/>
  <c r="G58" i="12"/>
  <c r="F58" i="12"/>
  <c r="M57" i="12"/>
  <c r="BE18" i="15" s="1"/>
  <c r="M56" i="12"/>
  <c r="BD18" i="15" s="1"/>
  <c r="M55" i="12"/>
  <c r="BC18" i="15" s="1"/>
  <c r="M54" i="12"/>
  <c r="BB18" i="15" s="1"/>
  <c r="M53" i="12"/>
  <c r="BA18" i="15" s="1"/>
  <c r="M52" i="12"/>
  <c r="AZ18" i="15" s="1"/>
  <c r="M51" i="12"/>
  <c r="AY18" i="15" s="1"/>
  <c r="M50" i="12"/>
  <c r="AX18" i="15" s="1"/>
  <c r="M49" i="12"/>
  <c r="AW18" i="15" s="1"/>
  <c r="M48" i="12"/>
  <c r="AV18" i="15" s="1"/>
  <c r="M47" i="12"/>
  <c r="AU18" i="15" s="1"/>
  <c r="M46" i="12"/>
  <c r="AT18" i="15" s="1"/>
  <c r="K45" i="12"/>
  <c r="J45" i="12"/>
  <c r="I45" i="12"/>
  <c r="H45" i="12"/>
  <c r="G45" i="12"/>
  <c r="F45" i="12"/>
  <c r="M44" i="12"/>
  <c r="AR18" i="15" s="1"/>
  <c r="M43" i="12"/>
  <c r="AQ18" i="15" s="1"/>
  <c r="M42" i="12"/>
  <c r="AP18" i="15" s="1"/>
  <c r="M41" i="12"/>
  <c r="AO18" i="15" s="1"/>
  <c r="K40" i="12"/>
  <c r="J40" i="12"/>
  <c r="I40" i="12"/>
  <c r="H40" i="12"/>
  <c r="G40" i="12"/>
  <c r="F40" i="12"/>
  <c r="M39" i="12"/>
  <c r="AK18" i="15" s="1"/>
  <c r="M38" i="12"/>
  <c r="AJ18" i="15" s="1"/>
  <c r="M37" i="12"/>
  <c r="M36" i="12"/>
  <c r="AH18" i="15" s="1"/>
  <c r="M35" i="12"/>
  <c r="AG18" i="15" s="1"/>
  <c r="M34" i="12"/>
  <c r="AF18" i="15" s="1"/>
  <c r="M33" i="12"/>
  <c r="AE18" i="15" s="1"/>
  <c r="M32" i="12"/>
  <c r="AN18" i="15" s="1"/>
  <c r="M31" i="12"/>
  <c r="AM18" i="15" s="1"/>
  <c r="M30" i="12"/>
  <c r="AD18" i="15" s="1"/>
  <c r="M29" i="12"/>
  <c r="AC18" i="15" s="1"/>
  <c r="K28" i="12"/>
  <c r="J28" i="12"/>
  <c r="I28" i="12"/>
  <c r="H28" i="12"/>
  <c r="G28" i="12"/>
  <c r="F28" i="12"/>
  <c r="M27" i="12"/>
  <c r="AA18" i="15" s="1"/>
  <c r="M26" i="12"/>
  <c r="Z18" i="15" s="1"/>
  <c r="M25" i="12"/>
  <c r="Y18" i="15" s="1"/>
  <c r="M24" i="12"/>
  <c r="X18" i="15" s="1"/>
  <c r="M23" i="12"/>
  <c r="W18" i="15" s="1"/>
  <c r="M22" i="12"/>
  <c r="V18" i="15" s="1"/>
  <c r="M21" i="12"/>
  <c r="U18" i="15" s="1"/>
  <c r="M20" i="12"/>
  <c r="K19" i="12"/>
  <c r="J19" i="12"/>
  <c r="I19" i="12"/>
  <c r="H19" i="12"/>
  <c r="G19" i="12"/>
  <c r="F19" i="12"/>
  <c r="M18" i="12"/>
  <c r="S18" i="15" s="1"/>
  <c r="M17" i="12"/>
  <c r="R18" i="15" s="1"/>
  <c r="K16" i="12"/>
  <c r="J16" i="12"/>
  <c r="I16" i="12"/>
  <c r="H16" i="12"/>
  <c r="G16" i="12"/>
  <c r="F16" i="12"/>
  <c r="M15" i="12"/>
  <c r="P18" i="15" s="1"/>
  <c r="M14" i="12"/>
  <c r="O18" i="15" s="1"/>
  <c r="M13" i="12"/>
  <c r="N18" i="15" s="1"/>
  <c r="M12" i="12"/>
  <c r="M18" i="15" s="1"/>
  <c r="M11" i="12"/>
  <c r="L18" i="15" s="1"/>
  <c r="M10" i="12"/>
  <c r="J18" i="15" s="1"/>
  <c r="K4" i="12"/>
  <c r="J4" i="12"/>
  <c r="I4" i="12"/>
  <c r="H4" i="12"/>
  <c r="G4" i="12"/>
  <c r="F4" i="12"/>
  <c r="K289" i="11"/>
  <c r="J289" i="11"/>
  <c r="I289" i="11"/>
  <c r="H289" i="11"/>
  <c r="G289" i="11"/>
  <c r="F289" i="11"/>
  <c r="M288" i="11"/>
  <c r="BW17" i="15" s="1"/>
  <c r="M287" i="11"/>
  <c r="BV17" i="15" s="1"/>
  <c r="M286" i="11"/>
  <c r="BU17" i="15" s="1"/>
  <c r="M285" i="11"/>
  <c r="BT17" i="15" s="1"/>
  <c r="M284" i="11"/>
  <c r="BS17" i="15" s="1"/>
  <c r="M283" i="11"/>
  <c r="BR17" i="15" s="1"/>
  <c r="M282" i="11"/>
  <c r="BQ17" i="15" s="1"/>
  <c r="K281" i="11"/>
  <c r="J281" i="11"/>
  <c r="I281" i="11"/>
  <c r="H281" i="11"/>
  <c r="G281" i="11"/>
  <c r="F281" i="11"/>
  <c r="M280" i="11"/>
  <c r="BO17" i="15" s="1"/>
  <c r="M279" i="11"/>
  <c r="BN17" i="15" s="1"/>
  <c r="M278" i="11"/>
  <c r="BM17" i="15" s="1"/>
  <c r="M277" i="11"/>
  <c r="BL17" i="15" s="1"/>
  <c r="M276" i="11"/>
  <c r="BK17" i="15" s="1"/>
  <c r="M275" i="11"/>
  <c r="BJ17" i="15" s="1"/>
  <c r="M274" i="11"/>
  <c r="BI17" i="15" s="1"/>
  <c r="M273" i="11"/>
  <c r="BH17" i="15" s="1"/>
  <c r="M272" i="11"/>
  <c r="BG17" i="15" s="1"/>
  <c r="K271" i="11"/>
  <c r="J271" i="11"/>
  <c r="I271" i="11"/>
  <c r="H271" i="11"/>
  <c r="G271" i="11"/>
  <c r="F271" i="11"/>
  <c r="M270" i="11"/>
  <c r="GY17" i="16" s="1"/>
  <c r="M269" i="11"/>
  <c r="GX17" i="16" s="1"/>
  <c r="M268" i="11"/>
  <c r="GW17" i="16" s="1"/>
  <c r="M267" i="11"/>
  <c r="GV17" i="16" s="1"/>
  <c r="K266" i="11"/>
  <c r="J266" i="11"/>
  <c r="I266" i="11"/>
  <c r="H266" i="11"/>
  <c r="G266" i="11"/>
  <c r="F266" i="11"/>
  <c r="M265" i="11"/>
  <c r="GU17" i="16" s="1"/>
  <c r="M264" i="11"/>
  <c r="GT17" i="16" s="1"/>
  <c r="M263" i="11"/>
  <c r="GS17" i="16" s="1"/>
  <c r="M262" i="11"/>
  <c r="GR17" i="16" s="1"/>
  <c r="K261" i="11"/>
  <c r="J261" i="11"/>
  <c r="I261" i="11"/>
  <c r="H261" i="11"/>
  <c r="G261" i="11"/>
  <c r="F261" i="11"/>
  <c r="M260" i="11"/>
  <c r="GQ17" i="16" s="1"/>
  <c r="M259" i="11"/>
  <c r="GP17" i="16" s="1"/>
  <c r="M258" i="11"/>
  <c r="GO17" i="16" s="1"/>
  <c r="M257" i="11"/>
  <c r="GN17" i="16" s="1"/>
  <c r="K256" i="11"/>
  <c r="J256" i="11"/>
  <c r="I256" i="11"/>
  <c r="H256" i="11"/>
  <c r="G256" i="11"/>
  <c r="F256" i="11"/>
  <c r="M255" i="11"/>
  <c r="GM17" i="16" s="1"/>
  <c r="M254" i="11"/>
  <c r="GL17" i="16" s="1"/>
  <c r="M253" i="11"/>
  <c r="GK17" i="16" s="1"/>
  <c r="M252" i="11"/>
  <c r="GJ17" i="16" s="1"/>
  <c r="K251" i="11"/>
  <c r="J251" i="11"/>
  <c r="I251" i="11"/>
  <c r="H251" i="11"/>
  <c r="G251" i="11"/>
  <c r="F251" i="11"/>
  <c r="M250" i="11"/>
  <c r="GI17" i="16" s="1"/>
  <c r="M249" i="11"/>
  <c r="GH17" i="16" s="1"/>
  <c r="M248" i="11"/>
  <c r="GG17" i="16" s="1"/>
  <c r="M247" i="11"/>
  <c r="GF17" i="16" s="1"/>
  <c r="K246" i="11"/>
  <c r="J246" i="11"/>
  <c r="I246" i="11"/>
  <c r="H246" i="11"/>
  <c r="G246" i="11"/>
  <c r="F246" i="11"/>
  <c r="M245" i="11"/>
  <c r="GE17" i="16" s="1"/>
  <c r="M244" i="11"/>
  <c r="GD17" i="16" s="1"/>
  <c r="M243" i="11"/>
  <c r="GC17" i="16" s="1"/>
  <c r="M242" i="11"/>
  <c r="GB17" i="16" s="1"/>
  <c r="K241" i="11"/>
  <c r="J241" i="11"/>
  <c r="I241" i="11"/>
  <c r="H241" i="11"/>
  <c r="G241" i="11"/>
  <c r="F241" i="11"/>
  <c r="M240" i="11"/>
  <c r="GA17" i="16" s="1"/>
  <c r="M239" i="11"/>
  <c r="FZ17" i="16" s="1"/>
  <c r="M238" i="11"/>
  <c r="FY17" i="16" s="1"/>
  <c r="M237" i="11"/>
  <c r="FX17" i="16" s="1"/>
  <c r="K236" i="11"/>
  <c r="J236" i="11"/>
  <c r="I236" i="11"/>
  <c r="H236" i="11"/>
  <c r="G236" i="11"/>
  <c r="F236" i="11"/>
  <c r="M235" i="11"/>
  <c r="FW17" i="16" s="1"/>
  <c r="M234" i="11"/>
  <c r="FV17" i="16" s="1"/>
  <c r="M233" i="11"/>
  <c r="FU17" i="16" s="1"/>
  <c r="M232" i="11"/>
  <c r="FT17" i="16" s="1"/>
  <c r="K231" i="11"/>
  <c r="J231" i="11"/>
  <c r="I231" i="11"/>
  <c r="H231" i="11"/>
  <c r="G231" i="11"/>
  <c r="F231" i="11"/>
  <c r="M230" i="11"/>
  <c r="FS17" i="16" s="1"/>
  <c r="M229" i="11"/>
  <c r="FR17" i="16" s="1"/>
  <c r="M228" i="11"/>
  <c r="FQ17" i="16" s="1"/>
  <c r="M227" i="11"/>
  <c r="FP17" i="16" s="1"/>
  <c r="K226" i="11"/>
  <c r="J226" i="11"/>
  <c r="I226" i="11"/>
  <c r="H226" i="11"/>
  <c r="G226" i="11"/>
  <c r="F226" i="11"/>
  <c r="M225" i="11"/>
  <c r="FO17" i="16" s="1"/>
  <c r="M224" i="11"/>
  <c r="FN17" i="16" s="1"/>
  <c r="M223" i="11"/>
  <c r="M222" i="11"/>
  <c r="FL17" i="16" s="1"/>
  <c r="K221" i="11"/>
  <c r="J221" i="11"/>
  <c r="I221" i="11"/>
  <c r="H221" i="11"/>
  <c r="G221" i="11"/>
  <c r="F221" i="11"/>
  <c r="M220" i="11"/>
  <c r="FK17" i="16" s="1"/>
  <c r="M219" i="11"/>
  <c r="FJ17" i="16" s="1"/>
  <c r="M218" i="11"/>
  <c r="FI17" i="16" s="1"/>
  <c r="M217" i="11"/>
  <c r="FH17" i="16" s="1"/>
  <c r="K216" i="11"/>
  <c r="J216" i="11"/>
  <c r="I216" i="11"/>
  <c r="H216" i="11"/>
  <c r="G216" i="11"/>
  <c r="F216" i="11"/>
  <c r="M215" i="11"/>
  <c r="FG17" i="16" s="1"/>
  <c r="M214" i="11"/>
  <c r="FF17" i="16" s="1"/>
  <c r="M213" i="11"/>
  <c r="FE17" i="16" s="1"/>
  <c r="M212" i="11"/>
  <c r="FD17" i="16" s="1"/>
  <c r="K211" i="11"/>
  <c r="J211" i="11"/>
  <c r="I211" i="11"/>
  <c r="H211" i="11"/>
  <c r="G211" i="11"/>
  <c r="F211" i="11"/>
  <c r="M210" i="11"/>
  <c r="FC17" i="16" s="1"/>
  <c r="M209" i="11"/>
  <c r="FB17" i="16" s="1"/>
  <c r="M208" i="11"/>
  <c r="FA17" i="16" s="1"/>
  <c r="M207" i="11"/>
  <c r="EZ17" i="16" s="1"/>
  <c r="K206" i="11"/>
  <c r="J206" i="11"/>
  <c r="I206" i="11"/>
  <c r="H206" i="11"/>
  <c r="G206" i="11"/>
  <c r="F206" i="11"/>
  <c r="M205" i="11"/>
  <c r="EY17" i="16" s="1"/>
  <c r="M204" i="11"/>
  <c r="EX17" i="16" s="1"/>
  <c r="M203" i="11"/>
  <c r="EW17" i="16" s="1"/>
  <c r="M202" i="11"/>
  <c r="EV17" i="16" s="1"/>
  <c r="M201" i="11"/>
  <c r="EU17" i="16" s="1"/>
  <c r="M200" i="11"/>
  <c r="ET17" i="16" s="1"/>
  <c r="M199" i="11"/>
  <c r="ES17" i="16" s="1"/>
  <c r="M198" i="11"/>
  <c r="ER17" i="16" s="1"/>
  <c r="M197" i="11"/>
  <c r="EQ17" i="16" s="1"/>
  <c r="M196" i="11"/>
  <c r="EP17" i="16" s="1"/>
  <c r="M195" i="11"/>
  <c r="EO17" i="16" s="1"/>
  <c r="M194" i="11"/>
  <c r="EN17" i="16" s="1"/>
  <c r="M193" i="11"/>
  <c r="DZ17" i="16" s="1"/>
  <c r="M192" i="11"/>
  <c r="EM17" i="16" s="1"/>
  <c r="M191" i="11"/>
  <c r="EL17" i="16" s="1"/>
  <c r="M190" i="11"/>
  <c r="EK17" i="16" s="1"/>
  <c r="M189" i="11"/>
  <c r="EJ17" i="16" s="1"/>
  <c r="M188" i="11"/>
  <c r="EI17" i="16" s="1"/>
  <c r="M187" i="11"/>
  <c r="EH17" i="16" s="1"/>
  <c r="M186" i="11"/>
  <c r="EG17" i="16" s="1"/>
  <c r="M185" i="11"/>
  <c r="EE17" i="16" s="1"/>
  <c r="M184" i="11"/>
  <c r="EF17" i="16" s="1"/>
  <c r="M183" i="11"/>
  <c r="EC17" i="16" s="1"/>
  <c r="M182" i="11"/>
  <c r="ED17" i="16" s="1"/>
  <c r="M181" i="11"/>
  <c r="EA17" i="16" s="1"/>
  <c r="M180" i="11"/>
  <c r="EB17" i="16" s="1"/>
  <c r="M179" i="11"/>
  <c r="DY17" i="16" s="1"/>
  <c r="K178" i="11"/>
  <c r="J178" i="11"/>
  <c r="I178" i="11"/>
  <c r="H178" i="11"/>
  <c r="G178" i="11"/>
  <c r="F178" i="11"/>
  <c r="K177" i="11"/>
  <c r="J177" i="11"/>
  <c r="I177" i="11"/>
  <c r="H177" i="11"/>
  <c r="G177" i="11"/>
  <c r="F177" i="11"/>
  <c r="M176" i="11"/>
  <c r="DV17" i="16" s="1"/>
  <c r="M175" i="11"/>
  <c r="DU17" i="16" s="1"/>
  <c r="M174" i="11"/>
  <c r="DT17" i="16" s="1"/>
  <c r="M173" i="11"/>
  <c r="DS17" i="16" s="1"/>
  <c r="M172" i="11"/>
  <c r="DR17" i="16" s="1"/>
  <c r="M171" i="11"/>
  <c r="DQ17" i="16" s="1"/>
  <c r="M170" i="11"/>
  <c r="DP17" i="16" s="1"/>
  <c r="M169" i="11"/>
  <c r="DO17" i="16" s="1"/>
  <c r="M168" i="11"/>
  <c r="DN17" i="16" s="1"/>
  <c r="M167" i="11"/>
  <c r="DM17" i="16" s="1"/>
  <c r="M166" i="11"/>
  <c r="DL17" i="16" s="1"/>
  <c r="M165" i="11"/>
  <c r="DK17" i="16" s="1"/>
  <c r="M164" i="11"/>
  <c r="DJ17" i="16" s="1"/>
  <c r="M163" i="11"/>
  <c r="DI17" i="16" s="1"/>
  <c r="M162" i="11"/>
  <c r="DH17" i="16" s="1"/>
  <c r="M161" i="11"/>
  <c r="DG17" i="16" s="1"/>
  <c r="K160" i="11"/>
  <c r="J160" i="11"/>
  <c r="I160" i="11"/>
  <c r="H160" i="11"/>
  <c r="G160" i="11"/>
  <c r="F160" i="11"/>
  <c r="K159" i="11"/>
  <c r="J159" i="11"/>
  <c r="I159" i="11"/>
  <c r="H159" i="11"/>
  <c r="G159" i="11"/>
  <c r="F159" i="11"/>
  <c r="M158" i="11"/>
  <c r="DD17" i="16" s="1"/>
  <c r="M157" i="11"/>
  <c r="DC17" i="16" s="1"/>
  <c r="M156" i="11"/>
  <c r="DB17" i="16" s="1"/>
  <c r="M155" i="11"/>
  <c r="DA17" i="16" s="1"/>
  <c r="M154" i="11"/>
  <c r="CZ17" i="16" s="1"/>
  <c r="M153" i="11"/>
  <c r="CY17" i="16" s="1"/>
  <c r="M152" i="11"/>
  <c r="CX17" i="16" s="1"/>
  <c r="M151" i="11"/>
  <c r="CW17" i="16" s="1"/>
  <c r="M150" i="11"/>
  <c r="CV17" i="16" s="1"/>
  <c r="M149" i="11"/>
  <c r="CU17" i="16" s="1"/>
  <c r="M148" i="11"/>
  <c r="CT17" i="16" s="1"/>
  <c r="M147" i="11"/>
  <c r="CS17" i="16" s="1"/>
  <c r="M146" i="11"/>
  <c r="CR17" i="16" s="1"/>
  <c r="M145" i="11"/>
  <c r="CQ17" i="16" s="1"/>
  <c r="M144" i="11"/>
  <c r="CP17" i="16" s="1"/>
  <c r="M143" i="11"/>
  <c r="CO17" i="16" s="1"/>
  <c r="M142" i="11"/>
  <c r="CN17" i="16" s="1"/>
  <c r="M141" i="11"/>
  <c r="CM17" i="16" s="1"/>
  <c r="M140" i="11"/>
  <c r="CL17" i="16" s="1"/>
  <c r="M139" i="11"/>
  <c r="CK17" i="16" s="1"/>
  <c r="M138" i="11"/>
  <c r="CJ17" i="16" s="1"/>
  <c r="M137" i="11"/>
  <c r="CI17" i="16" s="1"/>
  <c r="M136" i="11"/>
  <c r="CH17" i="16" s="1"/>
  <c r="M135" i="11"/>
  <c r="CG17" i="16" s="1"/>
  <c r="M134" i="11"/>
  <c r="CF17" i="16" s="1"/>
  <c r="M133" i="11"/>
  <c r="CE17" i="16" s="1"/>
  <c r="M132" i="11"/>
  <c r="CD17" i="16" s="1"/>
  <c r="M131" i="11"/>
  <c r="CC17" i="16" s="1"/>
  <c r="M130" i="11"/>
  <c r="CB17" i="16" s="1"/>
  <c r="M129" i="11"/>
  <c r="CA17" i="16" s="1"/>
  <c r="M128" i="11"/>
  <c r="BZ17" i="16" s="1"/>
  <c r="M127" i="11"/>
  <c r="BY17" i="16" s="1"/>
  <c r="K126" i="11"/>
  <c r="J126" i="11"/>
  <c r="I126" i="11"/>
  <c r="H126" i="11"/>
  <c r="G126" i="11"/>
  <c r="F126" i="11"/>
  <c r="K125" i="11"/>
  <c r="J125" i="11"/>
  <c r="I125" i="11"/>
  <c r="H125" i="11"/>
  <c r="G125" i="11"/>
  <c r="F125" i="11"/>
  <c r="M124" i="11"/>
  <c r="BV17" i="16" s="1"/>
  <c r="M123" i="11"/>
  <c r="BU17" i="16" s="1"/>
  <c r="M122" i="11"/>
  <c r="BT17" i="16" s="1"/>
  <c r="M121" i="11"/>
  <c r="BS17" i="16" s="1"/>
  <c r="M120" i="11"/>
  <c r="BR17" i="16" s="1"/>
  <c r="M119" i="11"/>
  <c r="BQ17" i="16" s="1"/>
  <c r="M118" i="11"/>
  <c r="BP17" i="16" s="1"/>
  <c r="M117" i="11"/>
  <c r="BO17" i="16" s="1"/>
  <c r="M116" i="11"/>
  <c r="BN17" i="16" s="1"/>
  <c r="M115" i="11"/>
  <c r="BM17" i="16" s="1"/>
  <c r="M114" i="11"/>
  <c r="BL17" i="16" s="1"/>
  <c r="M113" i="11"/>
  <c r="BK17" i="16" s="1"/>
  <c r="M112" i="11"/>
  <c r="BJ17" i="16" s="1"/>
  <c r="M111" i="11"/>
  <c r="BI17" i="16" s="1"/>
  <c r="M110" i="11"/>
  <c r="BH17" i="16" s="1"/>
  <c r="M109" i="11"/>
  <c r="BG17" i="16" s="1"/>
  <c r="M108" i="11"/>
  <c r="BF17" i="16" s="1"/>
  <c r="M107" i="11"/>
  <c r="BE17" i="16" s="1"/>
  <c r="M106" i="11"/>
  <c r="BD17" i="16" s="1"/>
  <c r="M105" i="11"/>
  <c r="BC17" i="16" s="1"/>
  <c r="M104" i="11"/>
  <c r="BB17" i="16" s="1"/>
  <c r="M103" i="11"/>
  <c r="BA17" i="16" s="1"/>
  <c r="M102" i="11"/>
  <c r="AZ17" i="16" s="1"/>
  <c r="M101" i="11"/>
  <c r="AY17" i="16" s="1"/>
  <c r="M100" i="11"/>
  <c r="AX17" i="16" s="1"/>
  <c r="M99" i="11"/>
  <c r="AW17" i="16" s="1"/>
  <c r="M98" i="11"/>
  <c r="AV17" i="16" s="1"/>
  <c r="M97" i="11"/>
  <c r="AU17" i="16" s="1"/>
  <c r="M96" i="11"/>
  <c r="AT17" i="16" s="1"/>
  <c r="M95" i="11"/>
  <c r="AS17" i="16" s="1"/>
  <c r="M94" i="11"/>
  <c r="AR17" i="16" s="1"/>
  <c r="M93" i="11"/>
  <c r="AQ17" i="16" s="1"/>
  <c r="K92" i="11"/>
  <c r="J92" i="11"/>
  <c r="I92" i="11"/>
  <c r="H92" i="11"/>
  <c r="G92" i="11"/>
  <c r="F92" i="11"/>
  <c r="K91" i="11"/>
  <c r="J91" i="11"/>
  <c r="I91" i="11"/>
  <c r="M90" i="11"/>
  <c r="AN17" i="16" s="1"/>
  <c r="M89" i="11"/>
  <c r="AM17" i="16" s="1"/>
  <c r="M88" i="11"/>
  <c r="AL17" i="16" s="1"/>
  <c r="M87" i="11"/>
  <c r="AK17" i="16" s="1"/>
  <c r="M86" i="11"/>
  <c r="AJ17" i="16" s="1"/>
  <c r="M85" i="11"/>
  <c r="AI17" i="16" s="1"/>
  <c r="M84" i="11"/>
  <c r="AH17" i="16" s="1"/>
  <c r="M83" i="11"/>
  <c r="AG17" i="16" s="1"/>
  <c r="M82" i="11"/>
  <c r="AF17" i="16" s="1"/>
  <c r="M81" i="11"/>
  <c r="AE17" i="16" s="1"/>
  <c r="M80" i="11"/>
  <c r="AD17" i="16" s="1"/>
  <c r="M79" i="11"/>
  <c r="AC17" i="16" s="1"/>
  <c r="M78" i="11"/>
  <c r="AB17" i="16" s="1"/>
  <c r="M77" i="11"/>
  <c r="AA17" i="16" s="1"/>
  <c r="M76" i="11"/>
  <c r="Z17" i="16" s="1"/>
  <c r="M75" i="11"/>
  <c r="Y17" i="16" s="1"/>
  <c r="M74" i="11"/>
  <c r="X17" i="16" s="1"/>
  <c r="M73" i="11"/>
  <c r="W17" i="16" s="1"/>
  <c r="M72" i="11"/>
  <c r="V17" i="16" s="1"/>
  <c r="M71" i="11"/>
  <c r="U17" i="16" s="1"/>
  <c r="M70" i="11"/>
  <c r="T17" i="16" s="1"/>
  <c r="M69" i="11"/>
  <c r="S17" i="16" s="1"/>
  <c r="M68" i="11"/>
  <c r="R17" i="16" s="1"/>
  <c r="M67" i="11"/>
  <c r="Q17" i="16" s="1"/>
  <c r="M66" i="11"/>
  <c r="P17" i="16" s="1"/>
  <c r="M65" i="11"/>
  <c r="O17" i="16" s="1"/>
  <c r="M64" i="11"/>
  <c r="N17" i="16" s="1"/>
  <c r="M63" i="11"/>
  <c r="M17" i="16" s="1"/>
  <c r="M62" i="11"/>
  <c r="L17" i="16" s="1"/>
  <c r="M61" i="11"/>
  <c r="K17" i="16" s="1"/>
  <c r="M60" i="11"/>
  <c r="J17" i="16" s="1"/>
  <c r="M59" i="11"/>
  <c r="I17" i="16" s="1"/>
  <c r="K58" i="11"/>
  <c r="J58" i="11"/>
  <c r="I58" i="11"/>
  <c r="H58" i="11"/>
  <c r="G58" i="11"/>
  <c r="F58" i="11"/>
  <c r="M57" i="11"/>
  <c r="BE17" i="15" s="1"/>
  <c r="M56" i="11"/>
  <c r="BD17" i="15" s="1"/>
  <c r="M55" i="11"/>
  <c r="BC17" i="15" s="1"/>
  <c r="M54" i="11"/>
  <c r="BB17" i="15" s="1"/>
  <c r="M53" i="11"/>
  <c r="BA17" i="15" s="1"/>
  <c r="M52" i="11"/>
  <c r="AZ17" i="15" s="1"/>
  <c r="M51" i="11"/>
  <c r="AY17" i="15" s="1"/>
  <c r="M50" i="11"/>
  <c r="AX17" i="15" s="1"/>
  <c r="M49" i="11"/>
  <c r="AW17" i="15" s="1"/>
  <c r="M48" i="11"/>
  <c r="AV17" i="15" s="1"/>
  <c r="M47" i="11"/>
  <c r="AU17" i="15" s="1"/>
  <c r="M46" i="11"/>
  <c r="AT17" i="15" s="1"/>
  <c r="K45" i="11"/>
  <c r="J45" i="11"/>
  <c r="I45" i="11"/>
  <c r="H45" i="11"/>
  <c r="G45" i="11"/>
  <c r="F45" i="11"/>
  <c r="M44" i="11"/>
  <c r="AR17" i="15" s="1"/>
  <c r="M43" i="11"/>
  <c r="AQ17" i="15" s="1"/>
  <c r="M42" i="11"/>
  <c r="AP17" i="15" s="1"/>
  <c r="M41" i="11"/>
  <c r="AO17" i="15" s="1"/>
  <c r="K40" i="11"/>
  <c r="J40" i="11"/>
  <c r="I40" i="11"/>
  <c r="H40" i="11"/>
  <c r="G40" i="11"/>
  <c r="F40" i="11"/>
  <c r="M39" i="11"/>
  <c r="AK17" i="15" s="1"/>
  <c r="M38" i="11"/>
  <c r="AJ17" i="15" s="1"/>
  <c r="M37" i="11"/>
  <c r="M36" i="11"/>
  <c r="AH17" i="15" s="1"/>
  <c r="M35" i="11"/>
  <c r="AG17" i="15" s="1"/>
  <c r="M34" i="11"/>
  <c r="AF17" i="15" s="1"/>
  <c r="M33" i="11"/>
  <c r="AE17" i="15" s="1"/>
  <c r="M32" i="11"/>
  <c r="AN17" i="15" s="1"/>
  <c r="M31" i="11"/>
  <c r="AM17" i="15" s="1"/>
  <c r="M30" i="11"/>
  <c r="AD17" i="15" s="1"/>
  <c r="M29" i="11"/>
  <c r="AC17" i="15" s="1"/>
  <c r="K28" i="11"/>
  <c r="J28" i="11"/>
  <c r="I28" i="11"/>
  <c r="H28" i="11"/>
  <c r="G28" i="11"/>
  <c r="F28" i="11"/>
  <c r="M27" i="11"/>
  <c r="AA17" i="15" s="1"/>
  <c r="M26" i="11"/>
  <c r="Z17" i="15" s="1"/>
  <c r="M25" i="11"/>
  <c r="Y17" i="15" s="1"/>
  <c r="M24" i="11"/>
  <c r="X17" i="15" s="1"/>
  <c r="M23" i="11"/>
  <c r="W17" i="15" s="1"/>
  <c r="M22" i="11"/>
  <c r="V17" i="15" s="1"/>
  <c r="M21" i="11"/>
  <c r="U17" i="15" s="1"/>
  <c r="M20" i="11"/>
  <c r="K19" i="11"/>
  <c r="J19" i="11"/>
  <c r="I19" i="11"/>
  <c r="H19" i="11"/>
  <c r="G19" i="11"/>
  <c r="F19" i="11"/>
  <c r="M18" i="11"/>
  <c r="S17" i="15" s="1"/>
  <c r="M17" i="11"/>
  <c r="R17" i="15" s="1"/>
  <c r="K16" i="11"/>
  <c r="J16" i="11"/>
  <c r="I16" i="11"/>
  <c r="H16" i="11"/>
  <c r="G16" i="11"/>
  <c r="F16" i="11"/>
  <c r="M15" i="11"/>
  <c r="P17" i="15" s="1"/>
  <c r="M14" i="11"/>
  <c r="O17" i="15" s="1"/>
  <c r="M13" i="11"/>
  <c r="N17" i="15" s="1"/>
  <c r="M12" i="11"/>
  <c r="M17" i="15" s="1"/>
  <c r="M11" i="11"/>
  <c r="L17" i="15" s="1"/>
  <c r="M10" i="11"/>
  <c r="J17" i="15" s="1"/>
  <c r="K4" i="11"/>
  <c r="J4" i="11"/>
  <c r="I4" i="11"/>
  <c r="H4" i="11"/>
  <c r="G4" i="11"/>
  <c r="F4" i="11"/>
  <c r="K289" i="10"/>
  <c r="J289" i="10"/>
  <c r="I289" i="10"/>
  <c r="H289" i="10"/>
  <c r="G289" i="10"/>
  <c r="F289" i="10"/>
  <c r="M288" i="10"/>
  <c r="BW16" i="15" s="1"/>
  <c r="M287" i="10"/>
  <c r="BV16" i="15" s="1"/>
  <c r="M286" i="10"/>
  <c r="BU16" i="15" s="1"/>
  <c r="M285" i="10"/>
  <c r="BT16" i="15" s="1"/>
  <c r="M284" i="10"/>
  <c r="BS16" i="15" s="1"/>
  <c r="M283" i="10"/>
  <c r="BR16" i="15" s="1"/>
  <c r="M282" i="10"/>
  <c r="BQ16" i="15" s="1"/>
  <c r="K281" i="10"/>
  <c r="J281" i="10"/>
  <c r="I281" i="10"/>
  <c r="H281" i="10"/>
  <c r="G281" i="10"/>
  <c r="F281" i="10"/>
  <c r="M280" i="10"/>
  <c r="BO16" i="15" s="1"/>
  <c r="M279" i="10"/>
  <c r="BN16" i="15" s="1"/>
  <c r="M278" i="10"/>
  <c r="BM16" i="15" s="1"/>
  <c r="M277" i="10"/>
  <c r="BL16" i="15" s="1"/>
  <c r="M276" i="10"/>
  <c r="BK16" i="15" s="1"/>
  <c r="M275" i="10"/>
  <c r="BJ16" i="15" s="1"/>
  <c r="M274" i="10"/>
  <c r="BI16" i="15" s="1"/>
  <c r="M273" i="10"/>
  <c r="BH16" i="15" s="1"/>
  <c r="M272" i="10"/>
  <c r="BG16" i="15" s="1"/>
  <c r="K271" i="10"/>
  <c r="J271" i="10"/>
  <c r="I271" i="10"/>
  <c r="H271" i="10"/>
  <c r="G271" i="10"/>
  <c r="F271" i="10"/>
  <c r="M270" i="10"/>
  <c r="GY16" i="16" s="1"/>
  <c r="M269" i="10"/>
  <c r="GX16" i="16" s="1"/>
  <c r="M268" i="10"/>
  <c r="GW16" i="16" s="1"/>
  <c r="M267" i="10"/>
  <c r="GV16" i="16" s="1"/>
  <c r="K266" i="10"/>
  <c r="J266" i="10"/>
  <c r="I266" i="10"/>
  <c r="H266" i="10"/>
  <c r="G266" i="10"/>
  <c r="F266" i="10"/>
  <c r="M265" i="10"/>
  <c r="GU16" i="16" s="1"/>
  <c r="M264" i="10"/>
  <c r="GT16" i="16" s="1"/>
  <c r="M263" i="10"/>
  <c r="GS16" i="16" s="1"/>
  <c r="M262" i="10"/>
  <c r="GR16" i="16" s="1"/>
  <c r="K261" i="10"/>
  <c r="J261" i="10"/>
  <c r="I261" i="10"/>
  <c r="H261" i="10"/>
  <c r="G261" i="10"/>
  <c r="F261" i="10"/>
  <c r="M260" i="10"/>
  <c r="GQ16" i="16" s="1"/>
  <c r="M259" i="10"/>
  <c r="GP16" i="16" s="1"/>
  <c r="M258" i="10"/>
  <c r="GO16" i="16" s="1"/>
  <c r="M257" i="10"/>
  <c r="GN16" i="16" s="1"/>
  <c r="K256" i="10"/>
  <c r="J256" i="10"/>
  <c r="I256" i="10"/>
  <c r="H256" i="10"/>
  <c r="G256" i="10"/>
  <c r="F256" i="10"/>
  <c r="M255" i="10"/>
  <c r="GM16" i="16" s="1"/>
  <c r="M254" i="10"/>
  <c r="GL16" i="16" s="1"/>
  <c r="M253" i="10"/>
  <c r="GK16" i="16" s="1"/>
  <c r="M252" i="10"/>
  <c r="GJ16" i="16" s="1"/>
  <c r="K251" i="10"/>
  <c r="J251" i="10"/>
  <c r="I251" i="10"/>
  <c r="H251" i="10"/>
  <c r="G251" i="10"/>
  <c r="F251" i="10"/>
  <c r="M250" i="10"/>
  <c r="GI16" i="16" s="1"/>
  <c r="M249" i="10"/>
  <c r="GH16" i="16" s="1"/>
  <c r="M248" i="10"/>
  <c r="GG16" i="16" s="1"/>
  <c r="M247" i="10"/>
  <c r="GF16" i="16" s="1"/>
  <c r="K246" i="10"/>
  <c r="J246" i="10"/>
  <c r="I246" i="10"/>
  <c r="H246" i="10"/>
  <c r="G246" i="10"/>
  <c r="F246" i="10"/>
  <c r="M245" i="10"/>
  <c r="GE16" i="16" s="1"/>
  <c r="M244" i="10"/>
  <c r="GD16" i="16" s="1"/>
  <c r="M243" i="10"/>
  <c r="GC16" i="16" s="1"/>
  <c r="M242" i="10"/>
  <c r="GB16" i="16" s="1"/>
  <c r="K241" i="10"/>
  <c r="J241" i="10"/>
  <c r="I241" i="10"/>
  <c r="H241" i="10"/>
  <c r="G241" i="10"/>
  <c r="F241" i="10"/>
  <c r="M240" i="10"/>
  <c r="GA16" i="16" s="1"/>
  <c r="M239" i="10"/>
  <c r="FZ16" i="16" s="1"/>
  <c r="M238" i="10"/>
  <c r="FY16" i="16" s="1"/>
  <c r="M237" i="10"/>
  <c r="FX16" i="16" s="1"/>
  <c r="K236" i="10"/>
  <c r="J236" i="10"/>
  <c r="I236" i="10"/>
  <c r="H236" i="10"/>
  <c r="G236" i="10"/>
  <c r="F236" i="10"/>
  <c r="M235" i="10"/>
  <c r="FW16" i="16" s="1"/>
  <c r="M234" i="10"/>
  <c r="FV16" i="16" s="1"/>
  <c r="M233" i="10"/>
  <c r="FU16" i="16" s="1"/>
  <c r="M232" i="10"/>
  <c r="FT16" i="16" s="1"/>
  <c r="K231" i="10"/>
  <c r="J231" i="10"/>
  <c r="I231" i="10"/>
  <c r="H231" i="10"/>
  <c r="G231" i="10"/>
  <c r="F231" i="10"/>
  <c r="M230" i="10"/>
  <c r="FS16" i="16" s="1"/>
  <c r="M229" i="10"/>
  <c r="FR16" i="16" s="1"/>
  <c r="M228" i="10"/>
  <c r="FQ16" i="16" s="1"/>
  <c r="M227" i="10"/>
  <c r="FP16" i="16" s="1"/>
  <c r="K226" i="10"/>
  <c r="J226" i="10"/>
  <c r="I226" i="10"/>
  <c r="H226" i="10"/>
  <c r="G226" i="10"/>
  <c r="F226" i="10"/>
  <c r="M225" i="10"/>
  <c r="FO16" i="16" s="1"/>
  <c r="M224" i="10"/>
  <c r="FN16" i="16" s="1"/>
  <c r="M223" i="10"/>
  <c r="M222" i="10"/>
  <c r="FL16" i="16" s="1"/>
  <c r="K221" i="10"/>
  <c r="J221" i="10"/>
  <c r="I221" i="10"/>
  <c r="H221" i="10"/>
  <c r="G221" i="10"/>
  <c r="F221" i="10"/>
  <c r="M220" i="10"/>
  <c r="FK16" i="16" s="1"/>
  <c r="M219" i="10"/>
  <c r="FJ16" i="16" s="1"/>
  <c r="M218" i="10"/>
  <c r="FI16" i="16" s="1"/>
  <c r="M217" i="10"/>
  <c r="FH16" i="16" s="1"/>
  <c r="K216" i="10"/>
  <c r="J216" i="10"/>
  <c r="I216" i="10"/>
  <c r="H216" i="10"/>
  <c r="G216" i="10"/>
  <c r="F216" i="10"/>
  <c r="M215" i="10"/>
  <c r="FG16" i="16" s="1"/>
  <c r="M214" i="10"/>
  <c r="FF16" i="16" s="1"/>
  <c r="M213" i="10"/>
  <c r="FE16" i="16" s="1"/>
  <c r="M212" i="10"/>
  <c r="FD16" i="16" s="1"/>
  <c r="K211" i="10"/>
  <c r="J211" i="10"/>
  <c r="I211" i="10"/>
  <c r="H211" i="10"/>
  <c r="G211" i="10"/>
  <c r="F211" i="10"/>
  <c r="M210" i="10"/>
  <c r="FC16" i="16" s="1"/>
  <c r="M209" i="10"/>
  <c r="FB16" i="16" s="1"/>
  <c r="M208" i="10"/>
  <c r="FA16" i="16" s="1"/>
  <c r="M207" i="10"/>
  <c r="EZ16" i="16" s="1"/>
  <c r="K206" i="10"/>
  <c r="J206" i="10"/>
  <c r="I206" i="10"/>
  <c r="H206" i="10"/>
  <c r="G206" i="10"/>
  <c r="F206" i="10"/>
  <c r="M205" i="10"/>
  <c r="EY16" i="16" s="1"/>
  <c r="M204" i="10"/>
  <c r="EX16" i="16" s="1"/>
  <c r="M203" i="10"/>
  <c r="EW16" i="16" s="1"/>
  <c r="M202" i="10"/>
  <c r="EV16" i="16" s="1"/>
  <c r="M201" i="10"/>
  <c r="EU16" i="16" s="1"/>
  <c r="M200" i="10"/>
  <c r="ET16" i="16" s="1"/>
  <c r="M199" i="10"/>
  <c r="ES16" i="16" s="1"/>
  <c r="M198" i="10"/>
  <c r="ER16" i="16" s="1"/>
  <c r="M197" i="10"/>
  <c r="EQ16" i="16" s="1"/>
  <c r="M196" i="10"/>
  <c r="EP16" i="16" s="1"/>
  <c r="M195" i="10"/>
  <c r="EO16" i="16" s="1"/>
  <c r="M194" i="10"/>
  <c r="EN16" i="16" s="1"/>
  <c r="M193" i="10"/>
  <c r="DZ16" i="16" s="1"/>
  <c r="M192" i="10"/>
  <c r="EM16" i="16" s="1"/>
  <c r="M191" i="10"/>
  <c r="EL16" i="16" s="1"/>
  <c r="M190" i="10"/>
  <c r="EK16" i="16" s="1"/>
  <c r="M189" i="10"/>
  <c r="EJ16" i="16" s="1"/>
  <c r="M188" i="10"/>
  <c r="EI16" i="16" s="1"/>
  <c r="M187" i="10"/>
  <c r="EH16" i="16" s="1"/>
  <c r="M186" i="10"/>
  <c r="EG16" i="16" s="1"/>
  <c r="M185" i="10"/>
  <c r="EE16" i="16" s="1"/>
  <c r="M184" i="10"/>
  <c r="EF16" i="16" s="1"/>
  <c r="M183" i="10"/>
  <c r="EC16" i="16" s="1"/>
  <c r="M182" i="10"/>
  <c r="ED16" i="16" s="1"/>
  <c r="M181" i="10"/>
  <c r="EA16" i="16" s="1"/>
  <c r="M180" i="10"/>
  <c r="EB16" i="16" s="1"/>
  <c r="M179" i="10"/>
  <c r="DY16" i="16" s="1"/>
  <c r="K178" i="10"/>
  <c r="J178" i="10"/>
  <c r="I178" i="10"/>
  <c r="H178" i="10"/>
  <c r="G178" i="10"/>
  <c r="F178" i="10"/>
  <c r="K177" i="10"/>
  <c r="J177" i="10"/>
  <c r="I177" i="10"/>
  <c r="H177" i="10"/>
  <c r="G177" i="10"/>
  <c r="F177" i="10"/>
  <c r="M176" i="10"/>
  <c r="DV16" i="16" s="1"/>
  <c r="M175" i="10"/>
  <c r="DU16" i="16" s="1"/>
  <c r="M174" i="10"/>
  <c r="DT16" i="16" s="1"/>
  <c r="M173" i="10"/>
  <c r="DS16" i="16" s="1"/>
  <c r="M172" i="10"/>
  <c r="DR16" i="16" s="1"/>
  <c r="M171" i="10"/>
  <c r="DQ16" i="16" s="1"/>
  <c r="M170" i="10"/>
  <c r="DP16" i="16" s="1"/>
  <c r="M169" i="10"/>
  <c r="DO16" i="16" s="1"/>
  <c r="M168" i="10"/>
  <c r="DN16" i="16" s="1"/>
  <c r="M167" i="10"/>
  <c r="DM16" i="16" s="1"/>
  <c r="M166" i="10"/>
  <c r="DL16" i="16" s="1"/>
  <c r="M165" i="10"/>
  <c r="DK16" i="16" s="1"/>
  <c r="M164" i="10"/>
  <c r="DJ16" i="16" s="1"/>
  <c r="M163" i="10"/>
  <c r="DI16" i="16" s="1"/>
  <c r="M162" i="10"/>
  <c r="DH16" i="16" s="1"/>
  <c r="M161" i="10"/>
  <c r="DG16" i="16" s="1"/>
  <c r="K160" i="10"/>
  <c r="J160" i="10"/>
  <c r="I160" i="10"/>
  <c r="H160" i="10"/>
  <c r="G160" i="10"/>
  <c r="K159" i="10"/>
  <c r="J159" i="10"/>
  <c r="I159" i="10"/>
  <c r="H159" i="10"/>
  <c r="G159" i="10"/>
  <c r="F159" i="10"/>
  <c r="M158" i="10"/>
  <c r="DD16" i="16" s="1"/>
  <c r="M157" i="10"/>
  <c r="DC16" i="16" s="1"/>
  <c r="M156" i="10"/>
  <c r="DB16" i="16" s="1"/>
  <c r="M155" i="10"/>
  <c r="DA16" i="16" s="1"/>
  <c r="M154" i="10"/>
  <c r="CZ16" i="16" s="1"/>
  <c r="M153" i="10"/>
  <c r="CY16" i="16" s="1"/>
  <c r="M152" i="10"/>
  <c r="CX16" i="16" s="1"/>
  <c r="M151" i="10"/>
  <c r="CW16" i="16" s="1"/>
  <c r="M150" i="10"/>
  <c r="CV16" i="16" s="1"/>
  <c r="M149" i="10"/>
  <c r="CU16" i="16" s="1"/>
  <c r="M148" i="10"/>
  <c r="CT16" i="16" s="1"/>
  <c r="M147" i="10"/>
  <c r="CS16" i="16" s="1"/>
  <c r="M146" i="10"/>
  <c r="CR16" i="16" s="1"/>
  <c r="M145" i="10"/>
  <c r="CQ16" i="16" s="1"/>
  <c r="M144" i="10"/>
  <c r="CP16" i="16" s="1"/>
  <c r="M143" i="10"/>
  <c r="CO16" i="16" s="1"/>
  <c r="M142" i="10"/>
  <c r="CN16" i="16" s="1"/>
  <c r="M141" i="10"/>
  <c r="CM16" i="16" s="1"/>
  <c r="M140" i="10"/>
  <c r="CL16" i="16" s="1"/>
  <c r="M139" i="10"/>
  <c r="CK16" i="16" s="1"/>
  <c r="F138" i="10"/>
  <c r="M137" i="10"/>
  <c r="CI16" i="16" s="1"/>
  <c r="M136" i="10"/>
  <c r="CH16" i="16" s="1"/>
  <c r="M135" i="10"/>
  <c r="CG16" i="16" s="1"/>
  <c r="M134" i="10"/>
  <c r="CF16" i="16" s="1"/>
  <c r="M133" i="10"/>
  <c r="CE16" i="16" s="1"/>
  <c r="M132" i="10"/>
  <c r="CD16" i="16" s="1"/>
  <c r="M131" i="10"/>
  <c r="CC16" i="16" s="1"/>
  <c r="M130" i="10"/>
  <c r="CB16" i="16" s="1"/>
  <c r="M129" i="10"/>
  <c r="CA16" i="16" s="1"/>
  <c r="M128" i="10"/>
  <c r="BZ16" i="16" s="1"/>
  <c r="M127" i="10"/>
  <c r="BY16" i="16" s="1"/>
  <c r="K126" i="10"/>
  <c r="J126" i="10"/>
  <c r="I126" i="10"/>
  <c r="H126" i="10"/>
  <c r="G126" i="10"/>
  <c r="F126" i="10"/>
  <c r="K125" i="10"/>
  <c r="J125" i="10"/>
  <c r="I125" i="10"/>
  <c r="M124" i="10"/>
  <c r="BV16" i="16" s="1"/>
  <c r="M123" i="10"/>
  <c r="BU16" i="16" s="1"/>
  <c r="M122" i="10"/>
  <c r="BT16" i="16" s="1"/>
  <c r="M121" i="10"/>
  <c r="BS16" i="16" s="1"/>
  <c r="M120" i="10"/>
  <c r="BR16" i="16" s="1"/>
  <c r="M119" i="10"/>
  <c r="BQ16" i="16" s="1"/>
  <c r="M118" i="10"/>
  <c r="BP16" i="16" s="1"/>
  <c r="M117" i="10"/>
  <c r="BO16" i="16" s="1"/>
  <c r="M116" i="10"/>
  <c r="BN16" i="16" s="1"/>
  <c r="M115" i="10"/>
  <c r="BM16" i="16" s="1"/>
  <c r="M114" i="10"/>
  <c r="BL16" i="16" s="1"/>
  <c r="M113" i="10"/>
  <c r="BK16" i="16" s="1"/>
  <c r="M112" i="10"/>
  <c r="BJ16" i="16" s="1"/>
  <c r="M111" i="10"/>
  <c r="BI16" i="16" s="1"/>
  <c r="M110" i="10"/>
  <c r="BH16" i="16" s="1"/>
  <c r="M109" i="10"/>
  <c r="BG16" i="16" s="1"/>
  <c r="M108" i="10"/>
  <c r="BF16" i="16" s="1"/>
  <c r="M107" i="10"/>
  <c r="BE16" i="16" s="1"/>
  <c r="M106" i="10"/>
  <c r="BD16" i="16" s="1"/>
  <c r="M105" i="10"/>
  <c r="BC16" i="16" s="1"/>
  <c r="M104" i="10"/>
  <c r="BB16" i="16" s="1"/>
  <c r="H103" i="10"/>
  <c r="H125" i="10" s="1"/>
  <c r="G103" i="10"/>
  <c r="G125" i="10" s="1"/>
  <c r="F103" i="10"/>
  <c r="F125" i="10" s="1"/>
  <c r="M102" i="10"/>
  <c r="AZ16" i="16" s="1"/>
  <c r="M101" i="10"/>
  <c r="AY16" i="16" s="1"/>
  <c r="M100" i="10"/>
  <c r="AX16" i="16" s="1"/>
  <c r="M99" i="10"/>
  <c r="AW16" i="16" s="1"/>
  <c r="M98" i="10"/>
  <c r="AV16" i="16" s="1"/>
  <c r="M97" i="10"/>
  <c r="AU16" i="16" s="1"/>
  <c r="M96" i="10"/>
  <c r="AT16" i="16" s="1"/>
  <c r="M95" i="10"/>
  <c r="AS16" i="16" s="1"/>
  <c r="M94" i="10"/>
  <c r="AR16" i="16" s="1"/>
  <c r="M93" i="10"/>
  <c r="AQ16" i="16" s="1"/>
  <c r="K92" i="10"/>
  <c r="J92" i="10"/>
  <c r="I92" i="10"/>
  <c r="K91" i="10"/>
  <c r="J91" i="10"/>
  <c r="I91" i="10"/>
  <c r="H91" i="10"/>
  <c r="G91" i="10"/>
  <c r="F91" i="10"/>
  <c r="M90" i="10"/>
  <c r="AN16" i="16" s="1"/>
  <c r="M89" i="10"/>
  <c r="AM16" i="16" s="1"/>
  <c r="M88" i="10"/>
  <c r="AL16" i="16" s="1"/>
  <c r="M87" i="10"/>
  <c r="AK16" i="16" s="1"/>
  <c r="M86" i="10"/>
  <c r="AJ16" i="16" s="1"/>
  <c r="M85" i="10"/>
  <c r="AI16" i="16" s="1"/>
  <c r="H84" i="10"/>
  <c r="G84" i="10"/>
  <c r="F84" i="10"/>
  <c r="M83" i="10"/>
  <c r="AG16" i="16" s="1"/>
  <c r="M82" i="10"/>
  <c r="AF16" i="16" s="1"/>
  <c r="M81" i="10"/>
  <c r="AE16" i="16" s="1"/>
  <c r="M80" i="10"/>
  <c r="AD16" i="16" s="1"/>
  <c r="M79" i="10"/>
  <c r="AC16" i="16" s="1"/>
  <c r="M78" i="10"/>
  <c r="AB16" i="16" s="1"/>
  <c r="M77" i="10"/>
  <c r="AA16" i="16" s="1"/>
  <c r="M76" i="10"/>
  <c r="Z16" i="16" s="1"/>
  <c r="M75" i="10"/>
  <c r="Y16" i="16" s="1"/>
  <c r="M74" i="10"/>
  <c r="X16" i="16" s="1"/>
  <c r="M73" i="10"/>
  <c r="W16" i="16" s="1"/>
  <c r="M72" i="10"/>
  <c r="V16" i="16" s="1"/>
  <c r="M71" i="10"/>
  <c r="U16" i="16" s="1"/>
  <c r="H70" i="10"/>
  <c r="G70" i="10"/>
  <c r="F70" i="10"/>
  <c r="M69" i="10"/>
  <c r="S16" i="16" s="1"/>
  <c r="M68" i="10"/>
  <c r="R16" i="16" s="1"/>
  <c r="M67" i="10"/>
  <c r="Q16" i="16" s="1"/>
  <c r="H66" i="10"/>
  <c r="G66" i="10"/>
  <c r="F66" i="10"/>
  <c r="M65" i="10"/>
  <c r="O16" i="16" s="1"/>
  <c r="H64" i="10"/>
  <c r="H92" i="10" s="1"/>
  <c r="G64" i="10"/>
  <c r="F64" i="10"/>
  <c r="M63" i="10"/>
  <c r="M16" i="16" s="1"/>
  <c r="M62" i="10"/>
  <c r="L16" i="16" s="1"/>
  <c r="M61" i="10"/>
  <c r="K16" i="16" s="1"/>
  <c r="M60" i="10"/>
  <c r="J16" i="16" s="1"/>
  <c r="M59" i="10"/>
  <c r="I16" i="16" s="1"/>
  <c r="K58" i="10"/>
  <c r="J58" i="10"/>
  <c r="I58" i="10"/>
  <c r="H58" i="10"/>
  <c r="G58" i="10"/>
  <c r="F58" i="10"/>
  <c r="M57" i="10"/>
  <c r="BE16" i="15" s="1"/>
  <c r="M56" i="10"/>
  <c r="BD16" i="15" s="1"/>
  <c r="M55" i="10"/>
  <c r="BC16" i="15" s="1"/>
  <c r="M54" i="10"/>
  <c r="BB16" i="15" s="1"/>
  <c r="M53" i="10"/>
  <c r="BA16" i="15" s="1"/>
  <c r="M52" i="10"/>
  <c r="AZ16" i="15" s="1"/>
  <c r="M51" i="10"/>
  <c r="AY16" i="15" s="1"/>
  <c r="M50" i="10"/>
  <c r="AX16" i="15" s="1"/>
  <c r="M49" i="10"/>
  <c r="AW16" i="15" s="1"/>
  <c r="M48" i="10"/>
  <c r="AV16" i="15" s="1"/>
  <c r="M47" i="10"/>
  <c r="AU16" i="15" s="1"/>
  <c r="M46" i="10"/>
  <c r="AT16" i="15" s="1"/>
  <c r="K45" i="10"/>
  <c r="J45" i="10"/>
  <c r="I45" i="10"/>
  <c r="H45" i="10"/>
  <c r="G45" i="10"/>
  <c r="F45" i="10"/>
  <c r="M44" i="10"/>
  <c r="AR16" i="15" s="1"/>
  <c r="M43" i="10"/>
  <c r="AQ16" i="15" s="1"/>
  <c r="M42" i="10"/>
  <c r="AP16" i="15" s="1"/>
  <c r="M41" i="10"/>
  <c r="AO16" i="15" s="1"/>
  <c r="K40" i="10"/>
  <c r="J40" i="10"/>
  <c r="I40" i="10"/>
  <c r="H40" i="10"/>
  <c r="G40" i="10"/>
  <c r="F40" i="10"/>
  <c r="M39" i="10"/>
  <c r="AK16" i="15" s="1"/>
  <c r="M38" i="10"/>
  <c r="AJ16" i="15" s="1"/>
  <c r="M37" i="10"/>
  <c r="M36" i="10"/>
  <c r="AH16" i="15" s="1"/>
  <c r="M35" i="10"/>
  <c r="AG16" i="15" s="1"/>
  <c r="M34" i="10"/>
  <c r="AF16" i="15" s="1"/>
  <c r="M33" i="10"/>
  <c r="AE16" i="15" s="1"/>
  <c r="M32" i="10"/>
  <c r="AN16" i="15" s="1"/>
  <c r="M31" i="10"/>
  <c r="AM16" i="15" s="1"/>
  <c r="M30" i="10"/>
  <c r="AD16" i="15" s="1"/>
  <c r="M29" i="10"/>
  <c r="AC16" i="15" s="1"/>
  <c r="K28" i="10"/>
  <c r="J28" i="10"/>
  <c r="I28" i="10"/>
  <c r="H28" i="10"/>
  <c r="G28" i="10"/>
  <c r="F28" i="10"/>
  <c r="M27" i="10"/>
  <c r="AA16" i="15" s="1"/>
  <c r="M26" i="10"/>
  <c r="Z16" i="15" s="1"/>
  <c r="M25" i="10"/>
  <c r="Y16" i="15" s="1"/>
  <c r="M24" i="10"/>
  <c r="X16" i="15" s="1"/>
  <c r="M23" i="10"/>
  <c r="W16" i="15" s="1"/>
  <c r="M22" i="10"/>
  <c r="V16" i="15" s="1"/>
  <c r="M21" i="10"/>
  <c r="U16" i="15" s="1"/>
  <c r="M20" i="10"/>
  <c r="K19" i="10"/>
  <c r="J19" i="10"/>
  <c r="I19" i="10"/>
  <c r="H19" i="10"/>
  <c r="G19" i="10"/>
  <c r="F19" i="10"/>
  <c r="M18" i="10"/>
  <c r="S16" i="15" s="1"/>
  <c r="M17" i="10"/>
  <c r="R16" i="15" s="1"/>
  <c r="K16" i="10"/>
  <c r="J16" i="10"/>
  <c r="I16" i="10"/>
  <c r="H16" i="10"/>
  <c r="G16" i="10"/>
  <c r="F16" i="10"/>
  <c r="M15" i="10"/>
  <c r="P16" i="15" s="1"/>
  <c r="M14" i="10"/>
  <c r="O16" i="15" s="1"/>
  <c r="M13" i="10"/>
  <c r="N16" i="15" s="1"/>
  <c r="M12" i="10"/>
  <c r="M16" i="15" s="1"/>
  <c r="M11" i="10"/>
  <c r="L16" i="15" s="1"/>
  <c r="M10" i="10"/>
  <c r="J16" i="15" s="1"/>
  <c r="K4" i="10"/>
  <c r="J4" i="10"/>
  <c r="I4" i="10"/>
  <c r="H4" i="10"/>
  <c r="G4" i="10"/>
  <c r="F4" i="10"/>
  <c r="K289" i="9"/>
  <c r="J289" i="9"/>
  <c r="I289" i="9"/>
  <c r="H289" i="9"/>
  <c r="G289" i="9"/>
  <c r="F289" i="9"/>
  <c r="M288" i="9"/>
  <c r="BW15" i="15" s="1"/>
  <c r="M287" i="9"/>
  <c r="BV15" i="15" s="1"/>
  <c r="M286" i="9"/>
  <c r="BU15" i="15" s="1"/>
  <c r="M285" i="9"/>
  <c r="BT15" i="15" s="1"/>
  <c r="M284" i="9"/>
  <c r="BS15" i="15" s="1"/>
  <c r="M283" i="9"/>
  <c r="BR15" i="15" s="1"/>
  <c r="M282" i="9"/>
  <c r="BQ15" i="15" s="1"/>
  <c r="K281" i="9"/>
  <c r="J281" i="9"/>
  <c r="I281" i="9"/>
  <c r="H281" i="9"/>
  <c r="G281" i="9"/>
  <c r="F281" i="9"/>
  <c r="M280" i="9"/>
  <c r="BO15" i="15" s="1"/>
  <c r="M279" i="9"/>
  <c r="BN15" i="15" s="1"/>
  <c r="M278" i="9"/>
  <c r="BM15" i="15" s="1"/>
  <c r="M277" i="9"/>
  <c r="BL15" i="15" s="1"/>
  <c r="M276" i="9"/>
  <c r="BK15" i="15" s="1"/>
  <c r="M275" i="9"/>
  <c r="BJ15" i="15" s="1"/>
  <c r="M274" i="9"/>
  <c r="BI15" i="15" s="1"/>
  <c r="M273" i="9"/>
  <c r="BH15" i="15" s="1"/>
  <c r="M272" i="9"/>
  <c r="BG15" i="15" s="1"/>
  <c r="K271" i="9"/>
  <c r="J271" i="9"/>
  <c r="I271" i="9"/>
  <c r="H271" i="9"/>
  <c r="G271" i="9"/>
  <c r="F271" i="9"/>
  <c r="M270" i="9"/>
  <c r="GY15" i="16" s="1"/>
  <c r="M269" i="9"/>
  <c r="GX15" i="16" s="1"/>
  <c r="M268" i="9"/>
  <c r="GW15" i="16" s="1"/>
  <c r="M267" i="9"/>
  <c r="GV15" i="16" s="1"/>
  <c r="K266" i="9"/>
  <c r="J266" i="9"/>
  <c r="I266" i="9"/>
  <c r="H266" i="9"/>
  <c r="G266" i="9"/>
  <c r="F266" i="9"/>
  <c r="M265" i="9"/>
  <c r="GU15" i="16" s="1"/>
  <c r="M264" i="9"/>
  <c r="GT15" i="16" s="1"/>
  <c r="M263" i="9"/>
  <c r="GS15" i="16" s="1"/>
  <c r="M262" i="9"/>
  <c r="GR15" i="16" s="1"/>
  <c r="K261" i="9"/>
  <c r="J261" i="9"/>
  <c r="I261" i="9"/>
  <c r="H261" i="9"/>
  <c r="G261" i="9"/>
  <c r="F261" i="9"/>
  <c r="M260" i="9"/>
  <c r="GQ15" i="16" s="1"/>
  <c r="M259" i="9"/>
  <c r="GP15" i="16" s="1"/>
  <c r="M258" i="9"/>
  <c r="GO15" i="16" s="1"/>
  <c r="M257" i="9"/>
  <c r="GN15" i="16" s="1"/>
  <c r="K256" i="9"/>
  <c r="J256" i="9"/>
  <c r="I256" i="9"/>
  <c r="H256" i="9"/>
  <c r="G256" i="9"/>
  <c r="F256" i="9"/>
  <c r="M255" i="9"/>
  <c r="GM15" i="16" s="1"/>
  <c r="M254" i="9"/>
  <c r="GL15" i="16" s="1"/>
  <c r="M253" i="9"/>
  <c r="GK15" i="16" s="1"/>
  <c r="M252" i="9"/>
  <c r="GJ15" i="16" s="1"/>
  <c r="K251" i="9"/>
  <c r="J251" i="9"/>
  <c r="I251" i="9"/>
  <c r="H251" i="9"/>
  <c r="G251" i="9"/>
  <c r="F251" i="9"/>
  <c r="M250" i="9"/>
  <c r="GI15" i="16" s="1"/>
  <c r="M249" i="9"/>
  <c r="GH15" i="16" s="1"/>
  <c r="M248" i="9"/>
  <c r="GG15" i="16" s="1"/>
  <c r="M247" i="9"/>
  <c r="GF15" i="16" s="1"/>
  <c r="K246" i="9"/>
  <c r="J246" i="9"/>
  <c r="I246" i="9"/>
  <c r="H246" i="9"/>
  <c r="G246" i="9"/>
  <c r="F246" i="9"/>
  <c r="M245" i="9"/>
  <c r="GE15" i="16" s="1"/>
  <c r="M244" i="9"/>
  <c r="GD15" i="16" s="1"/>
  <c r="M243" i="9"/>
  <c r="GC15" i="16" s="1"/>
  <c r="M242" i="9"/>
  <c r="GB15" i="16" s="1"/>
  <c r="K241" i="9"/>
  <c r="J241" i="9"/>
  <c r="I241" i="9"/>
  <c r="H241" i="9"/>
  <c r="G241" i="9"/>
  <c r="F241" i="9"/>
  <c r="M240" i="9"/>
  <c r="GA15" i="16" s="1"/>
  <c r="M239" i="9"/>
  <c r="FZ15" i="16" s="1"/>
  <c r="M238" i="9"/>
  <c r="FY15" i="16" s="1"/>
  <c r="M237" i="9"/>
  <c r="FX15" i="16" s="1"/>
  <c r="K236" i="9"/>
  <c r="J236" i="9"/>
  <c r="I236" i="9"/>
  <c r="H236" i="9"/>
  <c r="G236" i="9"/>
  <c r="F236" i="9"/>
  <c r="M235" i="9"/>
  <c r="FW15" i="16" s="1"/>
  <c r="M234" i="9"/>
  <c r="FV15" i="16" s="1"/>
  <c r="M233" i="9"/>
  <c r="FU15" i="16" s="1"/>
  <c r="M232" i="9"/>
  <c r="FT15" i="16" s="1"/>
  <c r="K231" i="9"/>
  <c r="J231" i="9"/>
  <c r="I231" i="9"/>
  <c r="H231" i="9"/>
  <c r="G231" i="9"/>
  <c r="F231" i="9"/>
  <c r="M230" i="9"/>
  <c r="FS15" i="16" s="1"/>
  <c r="M229" i="9"/>
  <c r="FR15" i="16" s="1"/>
  <c r="M228" i="9"/>
  <c r="FQ15" i="16" s="1"/>
  <c r="M227" i="9"/>
  <c r="FP15" i="16" s="1"/>
  <c r="K226" i="9"/>
  <c r="J226" i="9"/>
  <c r="I226" i="9"/>
  <c r="H226" i="9"/>
  <c r="G226" i="9"/>
  <c r="F226" i="9"/>
  <c r="M225" i="9"/>
  <c r="FO15" i="16" s="1"/>
  <c r="M224" i="9"/>
  <c r="FN15" i="16" s="1"/>
  <c r="M223" i="9"/>
  <c r="M222" i="9"/>
  <c r="FL15" i="16" s="1"/>
  <c r="K221" i="9"/>
  <c r="J221" i="9"/>
  <c r="I221" i="9"/>
  <c r="H221" i="9"/>
  <c r="G221" i="9"/>
  <c r="F221" i="9"/>
  <c r="M220" i="9"/>
  <c r="FK15" i="16" s="1"/>
  <c r="M219" i="9"/>
  <c r="FJ15" i="16" s="1"/>
  <c r="M218" i="9"/>
  <c r="FI15" i="16" s="1"/>
  <c r="M217" i="9"/>
  <c r="FH15" i="16" s="1"/>
  <c r="K216" i="9"/>
  <c r="J216" i="9"/>
  <c r="I216" i="9"/>
  <c r="H216" i="9"/>
  <c r="G216" i="9"/>
  <c r="F216" i="9"/>
  <c r="M215" i="9"/>
  <c r="FG15" i="16" s="1"/>
  <c r="M214" i="9"/>
  <c r="FF15" i="16" s="1"/>
  <c r="M213" i="9"/>
  <c r="FE15" i="16" s="1"/>
  <c r="M212" i="9"/>
  <c r="FD15" i="16" s="1"/>
  <c r="K211" i="9"/>
  <c r="J211" i="9"/>
  <c r="I211" i="9"/>
  <c r="H211" i="9"/>
  <c r="G211" i="9"/>
  <c r="F211" i="9"/>
  <c r="M210" i="9"/>
  <c r="FC15" i="16" s="1"/>
  <c r="M209" i="9"/>
  <c r="FB15" i="16" s="1"/>
  <c r="M208" i="9"/>
  <c r="FA15" i="16" s="1"/>
  <c r="M207" i="9"/>
  <c r="EZ15" i="16" s="1"/>
  <c r="K206" i="9"/>
  <c r="J206" i="9"/>
  <c r="I206" i="9"/>
  <c r="H206" i="9"/>
  <c r="G206" i="9"/>
  <c r="F206" i="9"/>
  <c r="M205" i="9"/>
  <c r="EY15" i="16" s="1"/>
  <c r="M204" i="9"/>
  <c r="EX15" i="16" s="1"/>
  <c r="M203" i="9"/>
  <c r="EW15" i="16" s="1"/>
  <c r="M202" i="9"/>
  <c r="EV15" i="16" s="1"/>
  <c r="M201" i="9"/>
  <c r="EU15" i="16" s="1"/>
  <c r="M200" i="9"/>
  <c r="ET15" i="16" s="1"/>
  <c r="M199" i="9"/>
  <c r="ES15" i="16" s="1"/>
  <c r="M198" i="9"/>
  <c r="ER15" i="16" s="1"/>
  <c r="M197" i="9"/>
  <c r="EQ15" i="16" s="1"/>
  <c r="M196" i="9"/>
  <c r="EP15" i="16" s="1"/>
  <c r="M195" i="9"/>
  <c r="EO15" i="16" s="1"/>
  <c r="M194" i="9"/>
  <c r="EN15" i="16" s="1"/>
  <c r="M193" i="9"/>
  <c r="DZ15" i="16" s="1"/>
  <c r="M192" i="9"/>
  <c r="EM15" i="16" s="1"/>
  <c r="M191" i="9"/>
  <c r="EL15" i="16" s="1"/>
  <c r="M190" i="9"/>
  <c r="EK15" i="16" s="1"/>
  <c r="M189" i="9"/>
  <c r="EJ15" i="16" s="1"/>
  <c r="M188" i="9"/>
  <c r="EI15" i="16" s="1"/>
  <c r="M187" i="9"/>
  <c r="EH15" i="16" s="1"/>
  <c r="M186" i="9"/>
  <c r="EG15" i="16" s="1"/>
  <c r="M185" i="9"/>
  <c r="EE15" i="16" s="1"/>
  <c r="M184" i="9"/>
  <c r="EF15" i="16" s="1"/>
  <c r="M183" i="9"/>
  <c r="EC15" i="16" s="1"/>
  <c r="M182" i="9"/>
  <c r="ED15" i="16" s="1"/>
  <c r="M181" i="9"/>
  <c r="EA15" i="16" s="1"/>
  <c r="M180" i="9"/>
  <c r="EB15" i="16" s="1"/>
  <c r="M179" i="9"/>
  <c r="DY15" i="16" s="1"/>
  <c r="K178" i="9"/>
  <c r="J178" i="9"/>
  <c r="I178" i="9"/>
  <c r="H178" i="9"/>
  <c r="G178" i="9"/>
  <c r="F178" i="9"/>
  <c r="K177" i="9"/>
  <c r="J177" i="9"/>
  <c r="I177" i="9"/>
  <c r="H177" i="9"/>
  <c r="G177" i="9"/>
  <c r="F177" i="9"/>
  <c r="M176" i="9"/>
  <c r="DV15" i="16" s="1"/>
  <c r="M175" i="9"/>
  <c r="DU15" i="16" s="1"/>
  <c r="M174" i="9"/>
  <c r="DT15" i="16" s="1"/>
  <c r="M173" i="9"/>
  <c r="DS15" i="16" s="1"/>
  <c r="M172" i="9"/>
  <c r="DR15" i="16" s="1"/>
  <c r="M171" i="9"/>
  <c r="DQ15" i="16" s="1"/>
  <c r="M170" i="9"/>
  <c r="DP15" i="16" s="1"/>
  <c r="M169" i="9"/>
  <c r="DO15" i="16" s="1"/>
  <c r="M168" i="9"/>
  <c r="DN15" i="16" s="1"/>
  <c r="M167" i="9"/>
  <c r="DM15" i="16" s="1"/>
  <c r="M166" i="9"/>
  <c r="DL15" i="16" s="1"/>
  <c r="M165" i="9"/>
  <c r="DK15" i="16" s="1"/>
  <c r="M164" i="9"/>
  <c r="DJ15" i="16" s="1"/>
  <c r="M163" i="9"/>
  <c r="DI15" i="16" s="1"/>
  <c r="M162" i="9"/>
  <c r="DH15" i="16" s="1"/>
  <c r="M161" i="9"/>
  <c r="DG15" i="16" s="1"/>
  <c r="K160" i="9"/>
  <c r="J160" i="9"/>
  <c r="I160" i="9"/>
  <c r="F160" i="9"/>
  <c r="K159" i="9"/>
  <c r="J159" i="9"/>
  <c r="I159" i="9"/>
  <c r="H159" i="9"/>
  <c r="G159" i="9"/>
  <c r="F159" i="9"/>
  <c r="M158" i="9"/>
  <c r="DD15" i="16" s="1"/>
  <c r="M157" i="9"/>
  <c r="DC15" i="16" s="1"/>
  <c r="M156" i="9"/>
  <c r="DB15" i="16" s="1"/>
  <c r="M155" i="9"/>
  <c r="DA15" i="16" s="1"/>
  <c r="M154" i="9"/>
  <c r="CZ15" i="16" s="1"/>
  <c r="M153" i="9"/>
  <c r="CY15" i="16" s="1"/>
  <c r="M152" i="9"/>
  <c r="CX15" i="16" s="1"/>
  <c r="M151" i="9"/>
  <c r="CW15" i="16" s="1"/>
  <c r="M150" i="9"/>
  <c r="CV15" i="16" s="1"/>
  <c r="M149" i="9"/>
  <c r="CU15" i="16" s="1"/>
  <c r="M148" i="9"/>
  <c r="CT15" i="16" s="1"/>
  <c r="M147" i="9"/>
  <c r="CS15" i="16" s="1"/>
  <c r="M146" i="9"/>
  <c r="CR15" i="16" s="1"/>
  <c r="M145" i="9"/>
  <c r="CQ15" i="16" s="1"/>
  <c r="M144" i="9"/>
  <c r="CP15" i="16" s="1"/>
  <c r="M143" i="9"/>
  <c r="CO15" i="16" s="1"/>
  <c r="M142" i="9"/>
  <c r="CN15" i="16" s="1"/>
  <c r="M141" i="9"/>
  <c r="CM15" i="16" s="1"/>
  <c r="M140" i="9"/>
  <c r="CL15" i="16" s="1"/>
  <c r="M139" i="9"/>
  <c r="CK15" i="16" s="1"/>
  <c r="G138" i="9"/>
  <c r="M137" i="9"/>
  <c r="CI15" i="16" s="1"/>
  <c r="M136" i="9"/>
  <c r="CH15" i="16" s="1"/>
  <c r="M135" i="9"/>
  <c r="CG15" i="16" s="1"/>
  <c r="M134" i="9"/>
  <c r="CF15" i="16" s="1"/>
  <c r="M133" i="9"/>
  <c r="CE15" i="16" s="1"/>
  <c r="M132" i="9"/>
  <c r="CD15" i="16" s="1"/>
  <c r="M131" i="9"/>
  <c r="CC15" i="16" s="1"/>
  <c r="M130" i="9"/>
  <c r="CB15" i="16" s="1"/>
  <c r="M129" i="9"/>
  <c r="CA15" i="16" s="1"/>
  <c r="H128" i="9"/>
  <c r="H160" i="9" s="1"/>
  <c r="M127" i="9"/>
  <c r="BY15" i="16" s="1"/>
  <c r="K126" i="9"/>
  <c r="J126" i="9"/>
  <c r="I126" i="9"/>
  <c r="H126" i="9"/>
  <c r="G126" i="9"/>
  <c r="F126" i="9"/>
  <c r="K125" i="9"/>
  <c r="J125" i="9"/>
  <c r="I125" i="9"/>
  <c r="H125" i="9"/>
  <c r="G125" i="9"/>
  <c r="F125" i="9"/>
  <c r="M124" i="9"/>
  <c r="BV15" i="16" s="1"/>
  <c r="M123" i="9"/>
  <c r="BU15" i="16" s="1"/>
  <c r="M122" i="9"/>
  <c r="BT15" i="16" s="1"/>
  <c r="M121" i="9"/>
  <c r="BS15" i="16" s="1"/>
  <c r="M120" i="9"/>
  <c r="BR15" i="16" s="1"/>
  <c r="M119" i="9"/>
  <c r="BQ15" i="16" s="1"/>
  <c r="M118" i="9"/>
  <c r="BP15" i="16" s="1"/>
  <c r="M117" i="9"/>
  <c r="BO15" i="16" s="1"/>
  <c r="M116" i="9"/>
  <c r="BN15" i="16" s="1"/>
  <c r="M115" i="9"/>
  <c r="BM15" i="16" s="1"/>
  <c r="M114" i="9"/>
  <c r="BL15" i="16" s="1"/>
  <c r="M113" i="9"/>
  <c r="BK15" i="16" s="1"/>
  <c r="M112" i="9"/>
  <c r="BJ15" i="16" s="1"/>
  <c r="M111" i="9"/>
  <c r="BI15" i="16" s="1"/>
  <c r="M110" i="9"/>
  <c r="BH15" i="16" s="1"/>
  <c r="M109" i="9"/>
  <c r="BG15" i="16" s="1"/>
  <c r="M108" i="9"/>
  <c r="BF15" i="16" s="1"/>
  <c r="M107" i="9"/>
  <c r="BE15" i="16" s="1"/>
  <c r="M106" i="9"/>
  <c r="BD15" i="16" s="1"/>
  <c r="M105" i="9"/>
  <c r="BC15" i="16" s="1"/>
  <c r="M104" i="9"/>
  <c r="BB15" i="16" s="1"/>
  <c r="M103" i="9"/>
  <c r="BA15" i="16" s="1"/>
  <c r="M102" i="9"/>
  <c r="AZ15" i="16" s="1"/>
  <c r="M101" i="9"/>
  <c r="AY15" i="16" s="1"/>
  <c r="M100" i="9"/>
  <c r="AX15" i="16" s="1"/>
  <c r="M99" i="9"/>
  <c r="AW15" i="16" s="1"/>
  <c r="M98" i="9"/>
  <c r="AV15" i="16" s="1"/>
  <c r="M97" i="9"/>
  <c r="AU15" i="16" s="1"/>
  <c r="M96" i="9"/>
  <c r="AT15" i="16" s="1"/>
  <c r="M95" i="9"/>
  <c r="AS15" i="16" s="1"/>
  <c r="M94" i="9"/>
  <c r="AR15" i="16" s="1"/>
  <c r="M93" i="9"/>
  <c r="AQ15" i="16" s="1"/>
  <c r="K92" i="9"/>
  <c r="J92" i="9"/>
  <c r="I92" i="9"/>
  <c r="K91" i="9"/>
  <c r="J91" i="9"/>
  <c r="I91" i="9"/>
  <c r="H91" i="9"/>
  <c r="G91" i="9"/>
  <c r="M90" i="9"/>
  <c r="AN15" i="16" s="1"/>
  <c r="M89" i="9"/>
  <c r="AM15" i="16" s="1"/>
  <c r="M88" i="9"/>
  <c r="AL15" i="16" s="1"/>
  <c r="M87" i="9"/>
  <c r="AK15" i="16" s="1"/>
  <c r="M86" i="9"/>
  <c r="AJ15" i="16" s="1"/>
  <c r="M85" i="9"/>
  <c r="AI15" i="16" s="1"/>
  <c r="H84" i="9"/>
  <c r="G84" i="9"/>
  <c r="F84" i="9"/>
  <c r="M83" i="9"/>
  <c r="AG15" i="16" s="1"/>
  <c r="M82" i="9"/>
  <c r="AF15" i="16" s="1"/>
  <c r="M81" i="9"/>
  <c r="AE15" i="16" s="1"/>
  <c r="M80" i="9"/>
  <c r="AD15" i="16" s="1"/>
  <c r="M79" i="9"/>
  <c r="AC15" i="16" s="1"/>
  <c r="M78" i="9"/>
  <c r="AB15" i="16" s="1"/>
  <c r="M77" i="9"/>
  <c r="AA15" i="16" s="1"/>
  <c r="M76" i="9"/>
  <c r="Z15" i="16" s="1"/>
  <c r="M75" i="9"/>
  <c r="Y15" i="16" s="1"/>
  <c r="M74" i="9"/>
  <c r="X15" i="16" s="1"/>
  <c r="M73" i="9"/>
  <c r="W15" i="16" s="1"/>
  <c r="M72" i="9"/>
  <c r="V15" i="16" s="1"/>
  <c r="M71" i="9"/>
  <c r="U15" i="16" s="1"/>
  <c r="H70" i="9"/>
  <c r="G70" i="9"/>
  <c r="F70" i="9"/>
  <c r="M69" i="9"/>
  <c r="S15" i="16" s="1"/>
  <c r="M68" i="9"/>
  <c r="R15" i="16" s="1"/>
  <c r="M67" i="9"/>
  <c r="Q15" i="16" s="1"/>
  <c r="M66" i="9"/>
  <c r="P15" i="16" s="1"/>
  <c r="M65" i="9"/>
  <c r="O15" i="16" s="1"/>
  <c r="H64" i="9"/>
  <c r="G64" i="9"/>
  <c r="F64" i="9"/>
  <c r="F92" i="9" s="1"/>
  <c r="M63" i="9"/>
  <c r="M15" i="16" s="1"/>
  <c r="M62" i="9"/>
  <c r="L15" i="16" s="1"/>
  <c r="M61" i="9"/>
  <c r="K15" i="16" s="1"/>
  <c r="M60" i="9"/>
  <c r="J15" i="16" s="1"/>
  <c r="M59" i="9"/>
  <c r="I15" i="16" s="1"/>
  <c r="K58" i="9"/>
  <c r="J58" i="9"/>
  <c r="I58" i="9"/>
  <c r="H58" i="9"/>
  <c r="G58" i="9"/>
  <c r="F58" i="9"/>
  <c r="M57" i="9"/>
  <c r="BE15" i="15" s="1"/>
  <c r="M56" i="9"/>
  <c r="BD15" i="15" s="1"/>
  <c r="M55" i="9"/>
  <c r="BC15" i="15" s="1"/>
  <c r="M54" i="9"/>
  <c r="BB15" i="15" s="1"/>
  <c r="M53" i="9"/>
  <c r="BA15" i="15" s="1"/>
  <c r="M52" i="9"/>
  <c r="AZ15" i="15" s="1"/>
  <c r="M51" i="9"/>
  <c r="AY15" i="15" s="1"/>
  <c r="M50" i="9"/>
  <c r="AX15" i="15" s="1"/>
  <c r="M49" i="9"/>
  <c r="AW15" i="15" s="1"/>
  <c r="M48" i="9"/>
  <c r="AV15" i="15" s="1"/>
  <c r="M47" i="9"/>
  <c r="AU15" i="15" s="1"/>
  <c r="M46" i="9"/>
  <c r="AT15" i="15" s="1"/>
  <c r="K45" i="9"/>
  <c r="J45" i="9"/>
  <c r="I45" i="9"/>
  <c r="H45" i="9"/>
  <c r="G45" i="9"/>
  <c r="F45" i="9"/>
  <c r="M44" i="9"/>
  <c r="AR15" i="15" s="1"/>
  <c r="M43" i="9"/>
  <c r="AQ15" i="15" s="1"/>
  <c r="M42" i="9"/>
  <c r="AP15" i="15" s="1"/>
  <c r="M41" i="9"/>
  <c r="AO15" i="15" s="1"/>
  <c r="K40" i="9"/>
  <c r="J40" i="9"/>
  <c r="I40" i="9"/>
  <c r="H40" i="9"/>
  <c r="G40" i="9"/>
  <c r="F40" i="9"/>
  <c r="M39" i="9"/>
  <c r="AK15" i="15" s="1"/>
  <c r="M38" i="9"/>
  <c r="AJ15" i="15" s="1"/>
  <c r="M37" i="9"/>
  <c r="M36" i="9"/>
  <c r="AH15" i="15" s="1"/>
  <c r="M35" i="9"/>
  <c r="AG15" i="15" s="1"/>
  <c r="M34" i="9"/>
  <c r="AF15" i="15" s="1"/>
  <c r="M33" i="9"/>
  <c r="AE15" i="15" s="1"/>
  <c r="M32" i="9"/>
  <c r="AN15" i="15" s="1"/>
  <c r="M31" i="9"/>
  <c r="AM15" i="15" s="1"/>
  <c r="M30" i="9"/>
  <c r="AD15" i="15" s="1"/>
  <c r="M29" i="9"/>
  <c r="AC15" i="15" s="1"/>
  <c r="K28" i="9"/>
  <c r="J28" i="9"/>
  <c r="I28" i="9"/>
  <c r="H28" i="9"/>
  <c r="G28" i="9"/>
  <c r="F28" i="9"/>
  <c r="M27" i="9"/>
  <c r="AA15" i="15" s="1"/>
  <c r="M26" i="9"/>
  <c r="Z15" i="15" s="1"/>
  <c r="M25" i="9"/>
  <c r="Y15" i="15" s="1"/>
  <c r="M24" i="9"/>
  <c r="X15" i="15" s="1"/>
  <c r="M23" i="9"/>
  <c r="W15" i="15" s="1"/>
  <c r="M22" i="9"/>
  <c r="V15" i="15" s="1"/>
  <c r="M21" i="9"/>
  <c r="U15" i="15" s="1"/>
  <c r="M20" i="9"/>
  <c r="K19" i="9"/>
  <c r="J19" i="9"/>
  <c r="I19" i="9"/>
  <c r="H19" i="9"/>
  <c r="G19" i="9"/>
  <c r="F19" i="9"/>
  <c r="M18" i="9"/>
  <c r="S15" i="15" s="1"/>
  <c r="M17" i="9"/>
  <c r="R15" i="15" s="1"/>
  <c r="K16" i="9"/>
  <c r="J16" i="9"/>
  <c r="I16" i="9"/>
  <c r="H16" i="9"/>
  <c r="G16" i="9"/>
  <c r="F16" i="9"/>
  <c r="M15" i="9"/>
  <c r="P15" i="15" s="1"/>
  <c r="M14" i="9"/>
  <c r="O15" i="15" s="1"/>
  <c r="M13" i="9"/>
  <c r="N15" i="15" s="1"/>
  <c r="M12" i="9"/>
  <c r="M15" i="15" s="1"/>
  <c r="M11" i="9"/>
  <c r="L15" i="15" s="1"/>
  <c r="M10" i="9"/>
  <c r="J15" i="15" s="1"/>
  <c r="K4" i="9"/>
  <c r="J4" i="9"/>
  <c r="I4" i="9"/>
  <c r="H4" i="9"/>
  <c r="G4" i="9"/>
  <c r="F4" i="9"/>
  <c r="K289" i="8"/>
  <c r="J289" i="8"/>
  <c r="I289" i="8"/>
  <c r="M288" i="8"/>
  <c r="BW14" i="15" s="1"/>
  <c r="M287" i="8"/>
  <c r="BV14" i="15" s="1"/>
  <c r="M286" i="8"/>
  <c r="BU14" i="15" s="1"/>
  <c r="M285" i="8"/>
  <c r="BT14" i="15" s="1"/>
  <c r="M284" i="8"/>
  <c r="BS14" i="15" s="1"/>
  <c r="M283" i="8"/>
  <c r="BR14" i="15" s="1"/>
  <c r="M282" i="8"/>
  <c r="BQ14" i="15" s="1"/>
  <c r="K281" i="8"/>
  <c r="J281" i="8"/>
  <c r="I281" i="8"/>
  <c r="M280" i="8"/>
  <c r="BO14" i="15" s="1"/>
  <c r="M279" i="8"/>
  <c r="BN14" i="15" s="1"/>
  <c r="M278" i="8"/>
  <c r="BM14" i="15" s="1"/>
  <c r="M277" i="8"/>
  <c r="BL14" i="15" s="1"/>
  <c r="M276" i="8"/>
  <c r="BK14" i="15" s="1"/>
  <c r="M275" i="8"/>
  <c r="BJ14" i="15" s="1"/>
  <c r="M274" i="8"/>
  <c r="BI14" i="15" s="1"/>
  <c r="M273" i="8"/>
  <c r="BH14" i="15" s="1"/>
  <c r="M272" i="8"/>
  <c r="BG14" i="15" s="1"/>
  <c r="K271" i="8"/>
  <c r="J271" i="8"/>
  <c r="I271" i="8"/>
  <c r="M270" i="8"/>
  <c r="GY14" i="16" s="1"/>
  <c r="M269" i="8"/>
  <c r="GX14" i="16" s="1"/>
  <c r="M268" i="8"/>
  <c r="GW14" i="16" s="1"/>
  <c r="M267" i="8"/>
  <c r="GV14" i="16" s="1"/>
  <c r="K266" i="8"/>
  <c r="J266" i="8"/>
  <c r="I266" i="8"/>
  <c r="M265" i="8"/>
  <c r="GU14" i="16" s="1"/>
  <c r="M264" i="8"/>
  <c r="GT14" i="16" s="1"/>
  <c r="M263" i="8"/>
  <c r="GS14" i="16" s="1"/>
  <c r="M262" i="8"/>
  <c r="GR14" i="16" s="1"/>
  <c r="K261" i="8"/>
  <c r="J261" i="8"/>
  <c r="I261" i="8"/>
  <c r="M260" i="8"/>
  <c r="GQ14" i="16" s="1"/>
  <c r="M259" i="8"/>
  <c r="GP14" i="16" s="1"/>
  <c r="M258" i="8"/>
  <c r="GO14" i="16" s="1"/>
  <c r="M257" i="8"/>
  <c r="GN14" i="16" s="1"/>
  <c r="K256" i="8"/>
  <c r="J256" i="8"/>
  <c r="I256" i="8"/>
  <c r="M255" i="8"/>
  <c r="GM14" i="16" s="1"/>
  <c r="M254" i="8"/>
  <c r="GL14" i="16" s="1"/>
  <c r="M253" i="8"/>
  <c r="GK14" i="16" s="1"/>
  <c r="M252" i="8"/>
  <c r="GJ14" i="16" s="1"/>
  <c r="K251" i="8"/>
  <c r="J251" i="8"/>
  <c r="I251" i="8"/>
  <c r="M250" i="8"/>
  <c r="GI14" i="16" s="1"/>
  <c r="M249" i="8"/>
  <c r="GH14" i="16" s="1"/>
  <c r="M248" i="8"/>
  <c r="GG14" i="16" s="1"/>
  <c r="M247" i="8"/>
  <c r="GF14" i="16" s="1"/>
  <c r="K246" i="8"/>
  <c r="J246" i="8"/>
  <c r="I246" i="8"/>
  <c r="M245" i="8"/>
  <c r="GE14" i="16" s="1"/>
  <c r="M244" i="8"/>
  <c r="GD14" i="16" s="1"/>
  <c r="M243" i="8"/>
  <c r="GC14" i="16" s="1"/>
  <c r="M242" i="8"/>
  <c r="GB14" i="16" s="1"/>
  <c r="K241" i="8"/>
  <c r="J241" i="8"/>
  <c r="I241" i="8"/>
  <c r="M240" i="8"/>
  <c r="GA14" i="16" s="1"/>
  <c r="M239" i="8"/>
  <c r="FZ14" i="16" s="1"/>
  <c r="M238" i="8"/>
  <c r="FY14" i="16" s="1"/>
  <c r="M237" i="8"/>
  <c r="FX14" i="16" s="1"/>
  <c r="K236" i="8"/>
  <c r="J236" i="8"/>
  <c r="I236" i="8"/>
  <c r="M235" i="8"/>
  <c r="FW14" i="16" s="1"/>
  <c r="M234" i="8"/>
  <c r="FV14" i="16" s="1"/>
  <c r="M233" i="8"/>
  <c r="FU14" i="16" s="1"/>
  <c r="M232" i="8"/>
  <c r="FT14" i="16" s="1"/>
  <c r="K231" i="8"/>
  <c r="J231" i="8"/>
  <c r="I231" i="8"/>
  <c r="M230" i="8"/>
  <c r="FS14" i="16" s="1"/>
  <c r="M229" i="8"/>
  <c r="FR14" i="16" s="1"/>
  <c r="M228" i="8"/>
  <c r="FQ14" i="16" s="1"/>
  <c r="M227" i="8"/>
  <c r="FP14" i="16" s="1"/>
  <c r="K226" i="8"/>
  <c r="J226" i="8"/>
  <c r="I226" i="8"/>
  <c r="M225" i="8"/>
  <c r="FO14" i="16" s="1"/>
  <c r="M224" i="8"/>
  <c r="FN14" i="16" s="1"/>
  <c r="M223" i="8"/>
  <c r="M222" i="8"/>
  <c r="FL14" i="16" s="1"/>
  <c r="K221" i="8"/>
  <c r="J221" i="8"/>
  <c r="I221" i="8"/>
  <c r="M220" i="8"/>
  <c r="FK14" i="16" s="1"/>
  <c r="M219" i="8"/>
  <c r="FJ14" i="16" s="1"/>
  <c r="M218" i="8"/>
  <c r="FI14" i="16" s="1"/>
  <c r="M217" i="8"/>
  <c r="FH14" i="16" s="1"/>
  <c r="K216" i="8"/>
  <c r="J216" i="8"/>
  <c r="I216" i="8"/>
  <c r="M215" i="8"/>
  <c r="FG14" i="16" s="1"/>
  <c r="M214" i="8"/>
  <c r="FF14" i="16" s="1"/>
  <c r="M213" i="8"/>
  <c r="FE14" i="16" s="1"/>
  <c r="M212" i="8"/>
  <c r="FD14" i="16" s="1"/>
  <c r="K211" i="8"/>
  <c r="J211" i="8"/>
  <c r="I211" i="8"/>
  <c r="M210" i="8"/>
  <c r="FC14" i="16" s="1"/>
  <c r="M209" i="8"/>
  <c r="FB14" i="16" s="1"/>
  <c r="M208" i="8"/>
  <c r="FA14" i="16" s="1"/>
  <c r="M207" i="8"/>
  <c r="EZ14" i="16" s="1"/>
  <c r="K206" i="8"/>
  <c r="J206" i="8"/>
  <c r="I206" i="8"/>
  <c r="M205" i="8"/>
  <c r="EY14" i="16" s="1"/>
  <c r="M204" i="8"/>
  <c r="EX14" i="16" s="1"/>
  <c r="M203" i="8"/>
  <c r="EW14" i="16" s="1"/>
  <c r="M202" i="8"/>
  <c r="EV14" i="16" s="1"/>
  <c r="M201" i="8"/>
  <c r="EU14" i="16" s="1"/>
  <c r="M200" i="8"/>
  <c r="ET14" i="16" s="1"/>
  <c r="M199" i="8"/>
  <c r="ES14" i="16" s="1"/>
  <c r="M198" i="8"/>
  <c r="ER14" i="16" s="1"/>
  <c r="M197" i="8"/>
  <c r="EQ14" i="16" s="1"/>
  <c r="M196" i="8"/>
  <c r="EP14" i="16" s="1"/>
  <c r="M195" i="8"/>
  <c r="EO14" i="16" s="1"/>
  <c r="M194" i="8"/>
  <c r="EN14" i="16" s="1"/>
  <c r="M193" i="8"/>
  <c r="DZ14" i="16" s="1"/>
  <c r="M192" i="8"/>
  <c r="EM14" i="16" s="1"/>
  <c r="M191" i="8"/>
  <c r="EL14" i="16" s="1"/>
  <c r="M190" i="8"/>
  <c r="EK14" i="16" s="1"/>
  <c r="M189" i="8"/>
  <c r="EJ14" i="16" s="1"/>
  <c r="M188" i="8"/>
  <c r="EI14" i="16" s="1"/>
  <c r="M187" i="8"/>
  <c r="EH14" i="16" s="1"/>
  <c r="M186" i="8"/>
  <c r="EG14" i="16" s="1"/>
  <c r="M185" i="8"/>
  <c r="EE14" i="16" s="1"/>
  <c r="M184" i="8"/>
  <c r="EF14" i="16" s="1"/>
  <c r="M183" i="8"/>
  <c r="EC14" i="16" s="1"/>
  <c r="M182" i="8"/>
  <c r="ED14" i="16" s="1"/>
  <c r="M181" i="8"/>
  <c r="EA14" i="16" s="1"/>
  <c r="M180" i="8"/>
  <c r="EB14" i="16" s="1"/>
  <c r="M179" i="8"/>
  <c r="DY14" i="16" s="1"/>
  <c r="K178" i="8"/>
  <c r="J178" i="8"/>
  <c r="I178" i="8"/>
  <c r="K177" i="8"/>
  <c r="J177" i="8"/>
  <c r="I177" i="8"/>
  <c r="M176" i="8"/>
  <c r="DV14" i="16" s="1"/>
  <c r="M175" i="8"/>
  <c r="DU14" i="16" s="1"/>
  <c r="M174" i="8"/>
  <c r="DT14" i="16" s="1"/>
  <c r="M173" i="8"/>
  <c r="DS14" i="16" s="1"/>
  <c r="M172" i="8"/>
  <c r="DR14" i="16" s="1"/>
  <c r="M171" i="8"/>
  <c r="DQ14" i="16" s="1"/>
  <c r="M170" i="8"/>
  <c r="DP14" i="16" s="1"/>
  <c r="M169" i="8"/>
  <c r="DO14" i="16" s="1"/>
  <c r="M168" i="8"/>
  <c r="DN14" i="16" s="1"/>
  <c r="M167" i="8"/>
  <c r="DM14" i="16" s="1"/>
  <c r="M166" i="8"/>
  <c r="DL14" i="16" s="1"/>
  <c r="M165" i="8"/>
  <c r="DK14" i="16" s="1"/>
  <c r="M164" i="8"/>
  <c r="DJ14" i="16" s="1"/>
  <c r="M163" i="8"/>
  <c r="DI14" i="16" s="1"/>
  <c r="M162" i="8"/>
  <c r="DH14" i="16" s="1"/>
  <c r="M161" i="8"/>
  <c r="DG14" i="16" s="1"/>
  <c r="K160" i="8"/>
  <c r="J160" i="8"/>
  <c r="I160" i="8"/>
  <c r="H160" i="8"/>
  <c r="G160" i="8"/>
  <c r="F160" i="8"/>
  <c r="K159" i="8"/>
  <c r="J159" i="8"/>
  <c r="I159" i="8"/>
  <c r="H159" i="8"/>
  <c r="G159" i="8"/>
  <c r="F159" i="8"/>
  <c r="M158" i="8"/>
  <c r="DD14" i="16" s="1"/>
  <c r="M157" i="8"/>
  <c r="DC14" i="16" s="1"/>
  <c r="M156" i="8"/>
  <c r="DB14" i="16" s="1"/>
  <c r="M155" i="8"/>
  <c r="DA14" i="16" s="1"/>
  <c r="M154" i="8"/>
  <c r="CZ14" i="16" s="1"/>
  <c r="M153" i="8"/>
  <c r="CY14" i="16" s="1"/>
  <c r="M152" i="8"/>
  <c r="CX14" i="16" s="1"/>
  <c r="M151" i="8"/>
  <c r="CW14" i="16" s="1"/>
  <c r="M150" i="8"/>
  <c r="CV14" i="16" s="1"/>
  <c r="M149" i="8"/>
  <c r="CU14" i="16" s="1"/>
  <c r="M148" i="8"/>
  <c r="CT14" i="16" s="1"/>
  <c r="M147" i="8"/>
  <c r="CS14" i="16" s="1"/>
  <c r="M146" i="8"/>
  <c r="CR14" i="16" s="1"/>
  <c r="M145" i="8"/>
  <c r="CQ14" i="16" s="1"/>
  <c r="M144" i="8"/>
  <c r="CP14" i="16" s="1"/>
  <c r="M143" i="8"/>
  <c r="CO14" i="16" s="1"/>
  <c r="M142" i="8"/>
  <c r="CN14" i="16" s="1"/>
  <c r="M141" i="8"/>
  <c r="CM14" i="16" s="1"/>
  <c r="M140" i="8"/>
  <c r="CL14" i="16" s="1"/>
  <c r="M139" i="8"/>
  <c r="CK14" i="16" s="1"/>
  <c r="M138" i="8"/>
  <c r="CJ14" i="16" s="1"/>
  <c r="M137" i="8"/>
  <c r="CI14" i="16" s="1"/>
  <c r="M136" i="8"/>
  <c r="CH14" i="16" s="1"/>
  <c r="M135" i="8"/>
  <c r="CG14" i="16" s="1"/>
  <c r="M134" i="8"/>
  <c r="CF14" i="16" s="1"/>
  <c r="M133" i="8"/>
  <c r="CE14" i="16" s="1"/>
  <c r="M132" i="8"/>
  <c r="CD14" i="16" s="1"/>
  <c r="M131" i="8"/>
  <c r="CC14" i="16" s="1"/>
  <c r="M130" i="8"/>
  <c r="CB14" i="16" s="1"/>
  <c r="M129" i="8"/>
  <c r="CA14" i="16" s="1"/>
  <c r="M128" i="8"/>
  <c r="BZ14" i="16" s="1"/>
  <c r="M127" i="8"/>
  <c r="BY14" i="16" s="1"/>
  <c r="K126" i="8"/>
  <c r="J126" i="8"/>
  <c r="I126" i="8"/>
  <c r="H126" i="8"/>
  <c r="G126" i="8"/>
  <c r="F126" i="8"/>
  <c r="K125" i="8"/>
  <c r="J125" i="8"/>
  <c r="I125" i="8"/>
  <c r="H125" i="8"/>
  <c r="G125" i="8"/>
  <c r="F125" i="8"/>
  <c r="M124" i="8"/>
  <c r="BV14" i="16" s="1"/>
  <c r="M123" i="8"/>
  <c r="BU14" i="16" s="1"/>
  <c r="M122" i="8"/>
  <c r="BT14" i="16" s="1"/>
  <c r="M121" i="8"/>
  <c r="BS14" i="16" s="1"/>
  <c r="M120" i="8"/>
  <c r="BR14" i="16" s="1"/>
  <c r="M119" i="8"/>
  <c r="BQ14" i="16" s="1"/>
  <c r="M118" i="8"/>
  <c r="BP14" i="16" s="1"/>
  <c r="M117" i="8"/>
  <c r="BO14" i="16" s="1"/>
  <c r="M116" i="8"/>
  <c r="BN14" i="16" s="1"/>
  <c r="M115" i="8"/>
  <c r="BM14" i="16" s="1"/>
  <c r="M114" i="8"/>
  <c r="BL14" i="16" s="1"/>
  <c r="M113" i="8"/>
  <c r="BK14" i="16" s="1"/>
  <c r="M112" i="8"/>
  <c r="BJ14" i="16" s="1"/>
  <c r="M111" i="8"/>
  <c r="BI14" i="16" s="1"/>
  <c r="M110" i="8"/>
  <c r="BH14" i="16" s="1"/>
  <c r="M109" i="8"/>
  <c r="BG14" i="16" s="1"/>
  <c r="M108" i="8"/>
  <c r="BF14" i="16" s="1"/>
  <c r="M107" i="8"/>
  <c r="BE14" i="16" s="1"/>
  <c r="M106" i="8"/>
  <c r="BD14" i="16" s="1"/>
  <c r="M105" i="8"/>
  <c r="BC14" i="16" s="1"/>
  <c r="M104" i="8"/>
  <c r="BB14" i="16" s="1"/>
  <c r="M103" i="8"/>
  <c r="BA14" i="16" s="1"/>
  <c r="M102" i="8"/>
  <c r="AZ14" i="16" s="1"/>
  <c r="M101" i="8"/>
  <c r="AY14" i="16" s="1"/>
  <c r="M100" i="8"/>
  <c r="AX14" i="16" s="1"/>
  <c r="M99" i="8"/>
  <c r="AW14" i="16" s="1"/>
  <c r="M98" i="8"/>
  <c r="AV14" i="16" s="1"/>
  <c r="M97" i="8"/>
  <c r="AU14" i="16" s="1"/>
  <c r="M96" i="8"/>
  <c r="AT14" i="16" s="1"/>
  <c r="M95" i="8"/>
  <c r="AS14" i="16" s="1"/>
  <c r="M94" i="8"/>
  <c r="AR14" i="16" s="1"/>
  <c r="M93" i="8"/>
  <c r="AQ14" i="16" s="1"/>
  <c r="K92" i="8"/>
  <c r="J92" i="8"/>
  <c r="I92" i="8"/>
  <c r="H92" i="8"/>
  <c r="G92" i="8"/>
  <c r="F92" i="8"/>
  <c r="K91" i="8"/>
  <c r="J91" i="8"/>
  <c r="I91" i="8"/>
  <c r="H91" i="8"/>
  <c r="G91" i="8"/>
  <c r="M90" i="8"/>
  <c r="AN14" i="16" s="1"/>
  <c r="M89" i="8"/>
  <c r="AM14" i="16" s="1"/>
  <c r="M88" i="8"/>
  <c r="AL14" i="16" s="1"/>
  <c r="M87" i="8"/>
  <c r="AK14" i="16" s="1"/>
  <c r="M86" i="8"/>
  <c r="AJ14" i="16" s="1"/>
  <c r="M85" i="8"/>
  <c r="AI14" i="16" s="1"/>
  <c r="M84" i="8"/>
  <c r="AH14" i="16" s="1"/>
  <c r="M83" i="8"/>
  <c r="AG14" i="16" s="1"/>
  <c r="M82" i="8"/>
  <c r="AF14" i="16" s="1"/>
  <c r="M81" i="8"/>
  <c r="AE14" i="16" s="1"/>
  <c r="M80" i="8"/>
  <c r="AD14" i="16" s="1"/>
  <c r="M79" i="8"/>
  <c r="AC14" i="16" s="1"/>
  <c r="M78" i="8"/>
  <c r="AB14" i="16" s="1"/>
  <c r="M77" i="8"/>
  <c r="AA14" i="16" s="1"/>
  <c r="M76" i="8"/>
  <c r="Z14" i="16" s="1"/>
  <c r="M75" i="8"/>
  <c r="Y14" i="16" s="1"/>
  <c r="M74" i="8"/>
  <c r="X14" i="16" s="1"/>
  <c r="M73" i="8"/>
  <c r="W14" i="16" s="1"/>
  <c r="M72" i="8"/>
  <c r="V14" i="16" s="1"/>
  <c r="M71" i="8"/>
  <c r="U14" i="16" s="1"/>
  <c r="M70" i="8"/>
  <c r="T14" i="16" s="1"/>
  <c r="M69" i="8"/>
  <c r="S14" i="16" s="1"/>
  <c r="M68" i="8"/>
  <c r="R14" i="16" s="1"/>
  <c r="M67" i="8"/>
  <c r="Q14" i="16" s="1"/>
  <c r="M66" i="8"/>
  <c r="P14" i="16" s="1"/>
  <c r="M65" i="8"/>
  <c r="O14" i="16" s="1"/>
  <c r="M64" i="8"/>
  <c r="N14" i="16" s="1"/>
  <c r="M63" i="8"/>
  <c r="M14" i="16" s="1"/>
  <c r="M62" i="8"/>
  <c r="L14" i="16" s="1"/>
  <c r="M61" i="8"/>
  <c r="K14" i="16" s="1"/>
  <c r="M60" i="8"/>
  <c r="J14" i="16" s="1"/>
  <c r="M59" i="8"/>
  <c r="I14" i="16" s="1"/>
  <c r="K58" i="8"/>
  <c r="J58" i="8"/>
  <c r="I58" i="8"/>
  <c r="H58" i="8"/>
  <c r="G58" i="8"/>
  <c r="F58" i="8"/>
  <c r="M57" i="8"/>
  <c r="BE14" i="15" s="1"/>
  <c r="M56" i="8"/>
  <c r="BD14" i="15" s="1"/>
  <c r="M55" i="8"/>
  <c r="BC14" i="15" s="1"/>
  <c r="M54" i="8"/>
  <c r="BB14" i="15" s="1"/>
  <c r="M53" i="8"/>
  <c r="BA14" i="15" s="1"/>
  <c r="M52" i="8"/>
  <c r="AZ14" i="15" s="1"/>
  <c r="M51" i="8"/>
  <c r="AY14" i="15" s="1"/>
  <c r="M50" i="8"/>
  <c r="AX14" i="15" s="1"/>
  <c r="M49" i="8"/>
  <c r="AW14" i="15" s="1"/>
  <c r="M48" i="8"/>
  <c r="AV14" i="15" s="1"/>
  <c r="M47" i="8"/>
  <c r="AU14" i="15" s="1"/>
  <c r="M46" i="8"/>
  <c r="AT14" i="15" s="1"/>
  <c r="K45" i="8"/>
  <c r="J45" i="8"/>
  <c r="I45" i="8"/>
  <c r="H45" i="8"/>
  <c r="G45" i="8"/>
  <c r="F45" i="8"/>
  <c r="M44" i="8"/>
  <c r="AR14" i="15" s="1"/>
  <c r="M43" i="8"/>
  <c r="AQ14" i="15" s="1"/>
  <c r="M42" i="8"/>
  <c r="AP14" i="15" s="1"/>
  <c r="M41" i="8"/>
  <c r="AO14" i="15" s="1"/>
  <c r="K40" i="8"/>
  <c r="J40" i="8"/>
  <c r="I40" i="8"/>
  <c r="H40" i="8"/>
  <c r="G40" i="8"/>
  <c r="F40" i="8"/>
  <c r="M39" i="8"/>
  <c r="AK14" i="15" s="1"/>
  <c r="M38" i="8"/>
  <c r="AJ14" i="15" s="1"/>
  <c r="M37" i="8"/>
  <c r="M36" i="8"/>
  <c r="AH14" i="15" s="1"/>
  <c r="M35" i="8"/>
  <c r="AG14" i="15" s="1"/>
  <c r="M34" i="8"/>
  <c r="AF14" i="15" s="1"/>
  <c r="M33" i="8"/>
  <c r="AE14" i="15" s="1"/>
  <c r="M32" i="8"/>
  <c r="AN14" i="15" s="1"/>
  <c r="M31" i="8"/>
  <c r="AM14" i="15" s="1"/>
  <c r="M30" i="8"/>
  <c r="AD14" i="15" s="1"/>
  <c r="M29" i="8"/>
  <c r="AC14" i="15" s="1"/>
  <c r="K28" i="8"/>
  <c r="J28" i="8"/>
  <c r="I28" i="8"/>
  <c r="H28" i="8"/>
  <c r="G28" i="8"/>
  <c r="F28" i="8"/>
  <c r="M27" i="8"/>
  <c r="AA14" i="15" s="1"/>
  <c r="M26" i="8"/>
  <c r="Z14" i="15" s="1"/>
  <c r="M25" i="8"/>
  <c r="Y14" i="15" s="1"/>
  <c r="M24" i="8"/>
  <c r="X14" i="15" s="1"/>
  <c r="M23" i="8"/>
  <c r="W14" i="15" s="1"/>
  <c r="M22" i="8"/>
  <c r="V14" i="15" s="1"/>
  <c r="M21" i="8"/>
  <c r="U14" i="15" s="1"/>
  <c r="M20" i="8"/>
  <c r="K19" i="8"/>
  <c r="J19" i="8"/>
  <c r="I19" i="8"/>
  <c r="H19" i="8"/>
  <c r="G19" i="8"/>
  <c r="F19" i="8"/>
  <c r="M18" i="8"/>
  <c r="S14" i="15" s="1"/>
  <c r="M17" i="8"/>
  <c r="R14" i="15" s="1"/>
  <c r="K16" i="8"/>
  <c r="J16" i="8"/>
  <c r="I16" i="8"/>
  <c r="H16" i="8"/>
  <c r="G16" i="8"/>
  <c r="F16" i="8"/>
  <c r="M15" i="8"/>
  <c r="P14" i="15" s="1"/>
  <c r="M14" i="8"/>
  <c r="O14" i="15" s="1"/>
  <c r="M13" i="8"/>
  <c r="N14" i="15" s="1"/>
  <c r="M12" i="8"/>
  <c r="M14" i="15" s="1"/>
  <c r="P11" i="8"/>
  <c r="P12" i="8" s="1"/>
  <c r="M11" i="8"/>
  <c r="L14" i="15" s="1"/>
  <c r="M10" i="8"/>
  <c r="J14" i="15" s="1"/>
  <c r="K4" i="8"/>
  <c r="J4" i="8"/>
  <c r="I4" i="8"/>
  <c r="H4" i="8"/>
  <c r="G4" i="8"/>
  <c r="F4" i="8"/>
  <c r="K289" i="7"/>
  <c r="J289" i="7"/>
  <c r="I289" i="7"/>
  <c r="M288" i="7"/>
  <c r="BW13" i="15" s="1"/>
  <c r="M287" i="7"/>
  <c r="BV13" i="15" s="1"/>
  <c r="M286" i="7"/>
  <c r="BU13" i="15" s="1"/>
  <c r="M285" i="7"/>
  <c r="BT13" i="15" s="1"/>
  <c r="M284" i="7"/>
  <c r="BS13" i="15" s="1"/>
  <c r="M283" i="7"/>
  <c r="BR13" i="15" s="1"/>
  <c r="M282" i="7"/>
  <c r="BQ13" i="15" s="1"/>
  <c r="K281" i="7"/>
  <c r="J281" i="7"/>
  <c r="I281" i="7"/>
  <c r="M280" i="7"/>
  <c r="BO13" i="15" s="1"/>
  <c r="M279" i="7"/>
  <c r="BN13" i="15" s="1"/>
  <c r="M278" i="7"/>
  <c r="BM13" i="15" s="1"/>
  <c r="M277" i="7"/>
  <c r="BL13" i="15" s="1"/>
  <c r="M276" i="7"/>
  <c r="BK13" i="15" s="1"/>
  <c r="M275" i="7"/>
  <c r="BJ13" i="15" s="1"/>
  <c r="M274" i="7"/>
  <c r="BI13" i="15" s="1"/>
  <c r="M273" i="7"/>
  <c r="BH13" i="15" s="1"/>
  <c r="M272" i="7"/>
  <c r="BG13" i="15" s="1"/>
  <c r="K271" i="7"/>
  <c r="J271" i="7"/>
  <c r="I271" i="7"/>
  <c r="M270" i="7"/>
  <c r="GY13" i="16" s="1"/>
  <c r="M269" i="7"/>
  <c r="GX13" i="16" s="1"/>
  <c r="M268" i="7"/>
  <c r="GW13" i="16" s="1"/>
  <c r="M267" i="7"/>
  <c r="GV13" i="16" s="1"/>
  <c r="K266" i="7"/>
  <c r="J266" i="7"/>
  <c r="I266" i="7"/>
  <c r="M265" i="7"/>
  <c r="GU13" i="16" s="1"/>
  <c r="M264" i="7"/>
  <c r="GT13" i="16" s="1"/>
  <c r="M263" i="7"/>
  <c r="GS13" i="16" s="1"/>
  <c r="M262" i="7"/>
  <c r="GR13" i="16" s="1"/>
  <c r="K261" i="7"/>
  <c r="J261" i="7"/>
  <c r="I261" i="7"/>
  <c r="M260" i="7"/>
  <c r="GQ13" i="16" s="1"/>
  <c r="M259" i="7"/>
  <c r="GP13" i="16" s="1"/>
  <c r="M258" i="7"/>
  <c r="GO13" i="16" s="1"/>
  <c r="M257" i="7"/>
  <c r="GN13" i="16" s="1"/>
  <c r="K256" i="7"/>
  <c r="J256" i="7"/>
  <c r="I256" i="7"/>
  <c r="M255" i="7"/>
  <c r="GM13" i="16" s="1"/>
  <c r="M254" i="7"/>
  <c r="GL13" i="16" s="1"/>
  <c r="M253" i="7"/>
  <c r="GK13" i="16" s="1"/>
  <c r="M252" i="7"/>
  <c r="GJ13" i="16" s="1"/>
  <c r="K251" i="7"/>
  <c r="J251" i="7"/>
  <c r="I251" i="7"/>
  <c r="M250" i="7"/>
  <c r="GI13" i="16" s="1"/>
  <c r="M249" i="7"/>
  <c r="GH13" i="16" s="1"/>
  <c r="M248" i="7"/>
  <c r="GG13" i="16" s="1"/>
  <c r="M247" i="7"/>
  <c r="GF13" i="16" s="1"/>
  <c r="K246" i="7"/>
  <c r="J246" i="7"/>
  <c r="I246" i="7"/>
  <c r="M245" i="7"/>
  <c r="GE13" i="16" s="1"/>
  <c r="M244" i="7"/>
  <c r="GD13" i="16" s="1"/>
  <c r="M243" i="7"/>
  <c r="GC13" i="16" s="1"/>
  <c r="M242" i="7"/>
  <c r="GB13" i="16" s="1"/>
  <c r="K241" i="7"/>
  <c r="J241" i="7"/>
  <c r="I241" i="7"/>
  <c r="M240" i="7"/>
  <c r="GA13" i="16" s="1"/>
  <c r="M239" i="7"/>
  <c r="FZ13" i="16" s="1"/>
  <c r="M238" i="7"/>
  <c r="FY13" i="16" s="1"/>
  <c r="M237" i="7"/>
  <c r="FX13" i="16" s="1"/>
  <c r="K236" i="7"/>
  <c r="J236" i="7"/>
  <c r="I236" i="7"/>
  <c r="M235" i="7"/>
  <c r="FW13" i="16" s="1"/>
  <c r="M234" i="7"/>
  <c r="FV13" i="16" s="1"/>
  <c r="M233" i="7"/>
  <c r="FU13" i="16" s="1"/>
  <c r="M232" i="7"/>
  <c r="FT13" i="16" s="1"/>
  <c r="K231" i="7"/>
  <c r="J231" i="7"/>
  <c r="I231" i="7"/>
  <c r="M230" i="7"/>
  <c r="FS13" i="16" s="1"/>
  <c r="M229" i="7"/>
  <c r="FR13" i="16" s="1"/>
  <c r="M228" i="7"/>
  <c r="FQ13" i="16" s="1"/>
  <c r="M227" i="7"/>
  <c r="FP13" i="16" s="1"/>
  <c r="K226" i="7"/>
  <c r="J226" i="7"/>
  <c r="I226" i="7"/>
  <c r="M225" i="7"/>
  <c r="FO13" i="16" s="1"/>
  <c r="M224" i="7"/>
  <c r="FN13" i="16" s="1"/>
  <c r="M223" i="7"/>
  <c r="M222" i="7"/>
  <c r="FL13" i="16" s="1"/>
  <c r="K221" i="7"/>
  <c r="J221" i="7"/>
  <c r="I221" i="7"/>
  <c r="M220" i="7"/>
  <c r="FK13" i="16" s="1"/>
  <c r="M219" i="7"/>
  <c r="FJ13" i="16" s="1"/>
  <c r="M218" i="7"/>
  <c r="FI13" i="16" s="1"/>
  <c r="M217" i="7"/>
  <c r="FH13" i="16" s="1"/>
  <c r="K216" i="7"/>
  <c r="J216" i="7"/>
  <c r="I216" i="7"/>
  <c r="M215" i="7"/>
  <c r="FG13" i="16" s="1"/>
  <c r="M214" i="7"/>
  <c r="FF13" i="16" s="1"/>
  <c r="M213" i="7"/>
  <c r="FE13" i="16" s="1"/>
  <c r="M212" i="7"/>
  <c r="FD13" i="16" s="1"/>
  <c r="K211" i="7"/>
  <c r="J211" i="7"/>
  <c r="I211" i="7"/>
  <c r="M210" i="7"/>
  <c r="FC13" i="16" s="1"/>
  <c r="M209" i="7"/>
  <c r="FB13" i="16" s="1"/>
  <c r="M208" i="7"/>
  <c r="FA13" i="16" s="1"/>
  <c r="M207" i="7"/>
  <c r="EZ13" i="16" s="1"/>
  <c r="K206" i="7"/>
  <c r="J206" i="7"/>
  <c r="I206" i="7"/>
  <c r="M205" i="7"/>
  <c r="EY13" i="16" s="1"/>
  <c r="M204" i="7"/>
  <c r="EX13" i="16" s="1"/>
  <c r="M203" i="7"/>
  <c r="EW13" i="16" s="1"/>
  <c r="M202" i="7"/>
  <c r="EV13" i="16" s="1"/>
  <c r="M201" i="7"/>
  <c r="EU13" i="16" s="1"/>
  <c r="M200" i="7"/>
  <c r="ET13" i="16" s="1"/>
  <c r="M199" i="7"/>
  <c r="ES13" i="16" s="1"/>
  <c r="M198" i="7"/>
  <c r="ER13" i="16" s="1"/>
  <c r="M197" i="7"/>
  <c r="EQ13" i="16" s="1"/>
  <c r="M196" i="7"/>
  <c r="EP13" i="16" s="1"/>
  <c r="M195" i="7"/>
  <c r="EO13" i="16" s="1"/>
  <c r="M194" i="7"/>
  <c r="EN13" i="16" s="1"/>
  <c r="M193" i="7"/>
  <c r="DZ13" i="16" s="1"/>
  <c r="M192" i="7"/>
  <c r="EM13" i="16" s="1"/>
  <c r="M191" i="7"/>
  <c r="EL13" i="16" s="1"/>
  <c r="M190" i="7"/>
  <c r="EK13" i="16" s="1"/>
  <c r="M189" i="7"/>
  <c r="EJ13" i="16" s="1"/>
  <c r="M188" i="7"/>
  <c r="EI13" i="16" s="1"/>
  <c r="M187" i="7"/>
  <c r="EH13" i="16" s="1"/>
  <c r="M186" i="7"/>
  <c r="EG13" i="16" s="1"/>
  <c r="M185" i="7"/>
  <c r="EE13" i="16" s="1"/>
  <c r="M184" i="7"/>
  <c r="EF13" i="16" s="1"/>
  <c r="M183" i="7"/>
  <c r="EC13" i="16" s="1"/>
  <c r="M182" i="7"/>
  <c r="ED13" i="16" s="1"/>
  <c r="M181" i="7"/>
  <c r="EA13" i="16" s="1"/>
  <c r="M180" i="7"/>
  <c r="EB13" i="16" s="1"/>
  <c r="M179" i="7"/>
  <c r="DY13" i="16" s="1"/>
  <c r="K178" i="7"/>
  <c r="J178" i="7"/>
  <c r="I178" i="7"/>
  <c r="K177" i="7"/>
  <c r="J177" i="7"/>
  <c r="M177" i="7" s="1"/>
  <c r="DW13" i="16" s="1"/>
  <c r="I177" i="7"/>
  <c r="M176" i="7"/>
  <c r="DV13" i="16" s="1"/>
  <c r="M175" i="7"/>
  <c r="DU13" i="16" s="1"/>
  <c r="M174" i="7"/>
  <c r="DT13" i="16" s="1"/>
  <c r="M173" i="7"/>
  <c r="DS13" i="16" s="1"/>
  <c r="M172" i="7"/>
  <c r="DR13" i="16" s="1"/>
  <c r="M171" i="7"/>
  <c r="DQ13" i="16" s="1"/>
  <c r="M170" i="7"/>
  <c r="DP13" i="16" s="1"/>
  <c r="M169" i="7"/>
  <c r="DO13" i="16" s="1"/>
  <c r="M168" i="7"/>
  <c r="DN13" i="16" s="1"/>
  <c r="M167" i="7"/>
  <c r="DM13" i="16" s="1"/>
  <c r="M166" i="7"/>
  <c r="DL13" i="16" s="1"/>
  <c r="M165" i="7"/>
  <c r="DK13" i="16" s="1"/>
  <c r="M164" i="7"/>
  <c r="DJ13" i="16" s="1"/>
  <c r="M163" i="7"/>
  <c r="DI13" i="16" s="1"/>
  <c r="M162" i="7"/>
  <c r="DH13" i="16" s="1"/>
  <c r="M161" i="7"/>
  <c r="DG13" i="16" s="1"/>
  <c r="K160" i="7"/>
  <c r="J160" i="7"/>
  <c r="I160" i="7"/>
  <c r="H160" i="7"/>
  <c r="G160" i="7"/>
  <c r="F160" i="7"/>
  <c r="K159" i="7"/>
  <c r="J159" i="7"/>
  <c r="I159" i="7"/>
  <c r="H159" i="7"/>
  <c r="G159" i="7"/>
  <c r="F159" i="7"/>
  <c r="M158" i="7"/>
  <c r="DD13" i="16" s="1"/>
  <c r="M157" i="7"/>
  <c r="DC13" i="16" s="1"/>
  <c r="M156" i="7"/>
  <c r="DB13" i="16" s="1"/>
  <c r="M155" i="7"/>
  <c r="DA13" i="16" s="1"/>
  <c r="M154" i="7"/>
  <c r="CZ13" i="16" s="1"/>
  <c r="M153" i="7"/>
  <c r="CY13" i="16" s="1"/>
  <c r="M152" i="7"/>
  <c r="CX13" i="16" s="1"/>
  <c r="M151" i="7"/>
  <c r="CW13" i="16" s="1"/>
  <c r="M150" i="7"/>
  <c r="CV13" i="16" s="1"/>
  <c r="M149" i="7"/>
  <c r="CU13" i="16" s="1"/>
  <c r="M148" i="7"/>
  <c r="CT13" i="16" s="1"/>
  <c r="M147" i="7"/>
  <c r="CS13" i="16" s="1"/>
  <c r="M146" i="7"/>
  <c r="CR13" i="16" s="1"/>
  <c r="M145" i="7"/>
  <c r="CQ13" i="16" s="1"/>
  <c r="M144" i="7"/>
  <c r="CP13" i="16" s="1"/>
  <c r="M143" i="7"/>
  <c r="CO13" i="16" s="1"/>
  <c r="M142" i="7"/>
  <c r="CN13" i="16" s="1"/>
  <c r="M141" i="7"/>
  <c r="CM13" i="16" s="1"/>
  <c r="M140" i="7"/>
  <c r="CL13" i="16" s="1"/>
  <c r="M139" i="7"/>
  <c r="CK13" i="16" s="1"/>
  <c r="M138" i="7"/>
  <c r="CJ13" i="16" s="1"/>
  <c r="M137" i="7"/>
  <c r="CI13" i="16" s="1"/>
  <c r="M136" i="7"/>
  <c r="CH13" i="16" s="1"/>
  <c r="M135" i="7"/>
  <c r="CG13" i="16" s="1"/>
  <c r="M134" i="7"/>
  <c r="CF13" i="16" s="1"/>
  <c r="M133" i="7"/>
  <c r="CE13" i="16" s="1"/>
  <c r="M132" i="7"/>
  <c r="CD13" i="16" s="1"/>
  <c r="M131" i="7"/>
  <c r="CC13" i="16" s="1"/>
  <c r="M130" i="7"/>
  <c r="CB13" i="16" s="1"/>
  <c r="M129" i="7"/>
  <c r="CA13" i="16" s="1"/>
  <c r="M128" i="7"/>
  <c r="BZ13" i="16" s="1"/>
  <c r="M127" i="7"/>
  <c r="BY13" i="16" s="1"/>
  <c r="K126" i="7"/>
  <c r="J126" i="7"/>
  <c r="I126" i="7"/>
  <c r="H126" i="7"/>
  <c r="G126" i="7"/>
  <c r="F126" i="7"/>
  <c r="K125" i="7"/>
  <c r="J125" i="7"/>
  <c r="I125" i="7"/>
  <c r="H125" i="7"/>
  <c r="G125" i="7"/>
  <c r="F125" i="7"/>
  <c r="M124" i="7"/>
  <c r="BV13" i="16" s="1"/>
  <c r="M123" i="7"/>
  <c r="BU13" i="16" s="1"/>
  <c r="M122" i="7"/>
  <c r="BT13" i="16" s="1"/>
  <c r="M121" i="7"/>
  <c r="BS13" i="16" s="1"/>
  <c r="M120" i="7"/>
  <c r="BR13" i="16" s="1"/>
  <c r="M119" i="7"/>
  <c r="BQ13" i="16" s="1"/>
  <c r="M118" i="7"/>
  <c r="BP13" i="16" s="1"/>
  <c r="M117" i="7"/>
  <c r="BO13" i="16" s="1"/>
  <c r="M116" i="7"/>
  <c r="BN13" i="16" s="1"/>
  <c r="M115" i="7"/>
  <c r="BM13" i="16" s="1"/>
  <c r="M114" i="7"/>
  <c r="BL13" i="16" s="1"/>
  <c r="M113" i="7"/>
  <c r="BK13" i="16" s="1"/>
  <c r="M112" i="7"/>
  <c r="BJ13" i="16" s="1"/>
  <c r="M111" i="7"/>
  <c r="BI13" i="16" s="1"/>
  <c r="M110" i="7"/>
  <c r="BH13" i="16" s="1"/>
  <c r="M109" i="7"/>
  <c r="BG13" i="16" s="1"/>
  <c r="M108" i="7"/>
  <c r="BF13" i="16" s="1"/>
  <c r="M107" i="7"/>
  <c r="BE13" i="16" s="1"/>
  <c r="M106" i="7"/>
  <c r="BD13" i="16" s="1"/>
  <c r="M105" i="7"/>
  <c r="BC13" i="16" s="1"/>
  <c r="M104" i="7"/>
  <c r="BB13" i="16" s="1"/>
  <c r="M103" i="7"/>
  <c r="BA13" i="16" s="1"/>
  <c r="M102" i="7"/>
  <c r="AZ13" i="16" s="1"/>
  <c r="M101" i="7"/>
  <c r="AY13" i="16" s="1"/>
  <c r="M100" i="7"/>
  <c r="AX13" i="16" s="1"/>
  <c r="M99" i="7"/>
  <c r="AW13" i="16" s="1"/>
  <c r="M98" i="7"/>
  <c r="AV13" i="16" s="1"/>
  <c r="M97" i="7"/>
  <c r="AU13" i="16" s="1"/>
  <c r="M96" i="7"/>
  <c r="AT13" i="16" s="1"/>
  <c r="M95" i="7"/>
  <c r="AS13" i="16" s="1"/>
  <c r="M94" i="7"/>
  <c r="AR13" i="16" s="1"/>
  <c r="M93" i="7"/>
  <c r="AQ13" i="16" s="1"/>
  <c r="K92" i="7"/>
  <c r="J92" i="7"/>
  <c r="I92" i="7"/>
  <c r="H92" i="7"/>
  <c r="G92" i="7"/>
  <c r="F92" i="7"/>
  <c r="K91" i="7"/>
  <c r="J91" i="7"/>
  <c r="I91" i="7"/>
  <c r="H91" i="7"/>
  <c r="G91" i="7"/>
  <c r="F91" i="7"/>
  <c r="M90" i="7"/>
  <c r="AN13" i="16" s="1"/>
  <c r="M89" i="7"/>
  <c r="AM13" i="16" s="1"/>
  <c r="M88" i="7"/>
  <c r="AL13" i="16" s="1"/>
  <c r="M87" i="7"/>
  <c r="AK13" i="16" s="1"/>
  <c r="M86" i="7"/>
  <c r="AJ13" i="16" s="1"/>
  <c r="M85" i="7"/>
  <c r="AI13" i="16" s="1"/>
  <c r="M84" i="7"/>
  <c r="AH13" i="16" s="1"/>
  <c r="M83" i="7"/>
  <c r="AG13" i="16" s="1"/>
  <c r="M82" i="7"/>
  <c r="AF13" i="16" s="1"/>
  <c r="M81" i="7"/>
  <c r="AE13" i="16" s="1"/>
  <c r="M80" i="7"/>
  <c r="AD13" i="16" s="1"/>
  <c r="M79" i="7"/>
  <c r="AC13" i="16" s="1"/>
  <c r="M78" i="7"/>
  <c r="AB13" i="16" s="1"/>
  <c r="M77" i="7"/>
  <c r="AA13" i="16" s="1"/>
  <c r="M76" i="7"/>
  <c r="Z13" i="16" s="1"/>
  <c r="M75" i="7"/>
  <c r="Y13" i="16" s="1"/>
  <c r="M74" i="7"/>
  <c r="X13" i="16" s="1"/>
  <c r="M73" i="7"/>
  <c r="W13" i="16" s="1"/>
  <c r="M72" i="7"/>
  <c r="V13" i="16" s="1"/>
  <c r="M71" i="7"/>
  <c r="U13" i="16" s="1"/>
  <c r="M70" i="7"/>
  <c r="T13" i="16" s="1"/>
  <c r="M69" i="7"/>
  <c r="S13" i="16" s="1"/>
  <c r="M68" i="7"/>
  <c r="R13" i="16" s="1"/>
  <c r="M67" i="7"/>
  <c r="Q13" i="16" s="1"/>
  <c r="M66" i="7"/>
  <c r="P13" i="16" s="1"/>
  <c r="M65" i="7"/>
  <c r="O13" i="16" s="1"/>
  <c r="M64" i="7"/>
  <c r="N13" i="16" s="1"/>
  <c r="M63" i="7"/>
  <c r="M13" i="16" s="1"/>
  <c r="M62" i="7"/>
  <c r="L13" i="16" s="1"/>
  <c r="M61" i="7"/>
  <c r="K13" i="16" s="1"/>
  <c r="M60" i="7"/>
  <c r="J13" i="16" s="1"/>
  <c r="M59" i="7"/>
  <c r="I13" i="16" s="1"/>
  <c r="K58" i="7"/>
  <c r="J58" i="7"/>
  <c r="I58" i="7"/>
  <c r="H58" i="7"/>
  <c r="G58" i="7"/>
  <c r="F58" i="7"/>
  <c r="M57" i="7"/>
  <c r="BE13" i="15" s="1"/>
  <c r="M56" i="7"/>
  <c r="BD13" i="15" s="1"/>
  <c r="M55" i="7"/>
  <c r="BC13" i="15" s="1"/>
  <c r="M54" i="7"/>
  <c r="BB13" i="15" s="1"/>
  <c r="M53" i="7"/>
  <c r="BA13" i="15" s="1"/>
  <c r="M52" i="7"/>
  <c r="AZ13" i="15" s="1"/>
  <c r="M51" i="7"/>
  <c r="AY13" i="15" s="1"/>
  <c r="M50" i="7"/>
  <c r="AX13" i="15" s="1"/>
  <c r="M49" i="7"/>
  <c r="AW13" i="15" s="1"/>
  <c r="M48" i="7"/>
  <c r="AV13" i="15" s="1"/>
  <c r="M47" i="7"/>
  <c r="AU13" i="15" s="1"/>
  <c r="M46" i="7"/>
  <c r="AT13" i="15" s="1"/>
  <c r="K45" i="7"/>
  <c r="J45" i="7"/>
  <c r="I45" i="7"/>
  <c r="H45" i="7"/>
  <c r="G45" i="7"/>
  <c r="F45" i="7"/>
  <c r="M44" i="7"/>
  <c r="AR13" i="15" s="1"/>
  <c r="M43" i="7"/>
  <c r="AQ13" i="15" s="1"/>
  <c r="M42" i="7"/>
  <c r="AP13" i="15" s="1"/>
  <c r="M41" i="7"/>
  <c r="AO13" i="15" s="1"/>
  <c r="K40" i="7"/>
  <c r="J40" i="7"/>
  <c r="I40" i="7"/>
  <c r="H40" i="7"/>
  <c r="G40" i="7"/>
  <c r="F40" i="7"/>
  <c r="M39" i="7"/>
  <c r="AK13" i="15" s="1"/>
  <c r="M38" i="7"/>
  <c r="AJ13" i="15" s="1"/>
  <c r="M37" i="7"/>
  <c r="M36" i="7"/>
  <c r="AH13" i="15" s="1"/>
  <c r="M35" i="7"/>
  <c r="AG13" i="15" s="1"/>
  <c r="M34" i="7"/>
  <c r="AF13" i="15" s="1"/>
  <c r="M33" i="7"/>
  <c r="AE13" i="15" s="1"/>
  <c r="M32" i="7"/>
  <c r="AN13" i="15" s="1"/>
  <c r="M31" i="7"/>
  <c r="AM13" i="15" s="1"/>
  <c r="M30" i="7"/>
  <c r="AD13" i="15" s="1"/>
  <c r="M29" i="7"/>
  <c r="AC13" i="15" s="1"/>
  <c r="K28" i="7"/>
  <c r="J28" i="7"/>
  <c r="I28" i="7"/>
  <c r="H28" i="7"/>
  <c r="G28" i="7"/>
  <c r="F28" i="7"/>
  <c r="M27" i="7"/>
  <c r="AA13" i="15" s="1"/>
  <c r="M26" i="7"/>
  <c r="Z13" i="15" s="1"/>
  <c r="M25" i="7"/>
  <c r="Y13" i="15" s="1"/>
  <c r="M24" i="7"/>
  <c r="X13" i="15" s="1"/>
  <c r="M23" i="7"/>
  <c r="W13" i="15" s="1"/>
  <c r="M22" i="7"/>
  <c r="V13" i="15" s="1"/>
  <c r="M21" i="7"/>
  <c r="U13" i="15" s="1"/>
  <c r="M20" i="7"/>
  <c r="K19" i="7"/>
  <c r="J19" i="7"/>
  <c r="I19" i="7"/>
  <c r="H19" i="7"/>
  <c r="G19" i="7"/>
  <c r="F19" i="7"/>
  <c r="M18" i="7"/>
  <c r="S13" i="15" s="1"/>
  <c r="M17" i="7"/>
  <c r="R13" i="15" s="1"/>
  <c r="K16" i="7"/>
  <c r="J16" i="7"/>
  <c r="I16" i="7"/>
  <c r="H16" i="7"/>
  <c r="G16" i="7"/>
  <c r="F16" i="7"/>
  <c r="M15" i="7"/>
  <c r="P13" i="15" s="1"/>
  <c r="M14" i="7"/>
  <c r="O13" i="15" s="1"/>
  <c r="M13" i="7"/>
  <c r="N13" i="15" s="1"/>
  <c r="M12" i="7"/>
  <c r="M13" i="15" s="1"/>
  <c r="M11" i="7"/>
  <c r="L13" i="15" s="1"/>
  <c r="M10" i="7"/>
  <c r="J13" i="15" s="1"/>
  <c r="K4" i="7"/>
  <c r="J4" i="7"/>
  <c r="I4" i="7"/>
  <c r="H4" i="7"/>
  <c r="G4" i="7"/>
  <c r="F4" i="7"/>
  <c r="K289" i="6"/>
  <c r="J289" i="6"/>
  <c r="I289" i="6"/>
  <c r="M288" i="6"/>
  <c r="BW12" i="15" s="1"/>
  <c r="M287" i="6"/>
  <c r="BV12" i="15" s="1"/>
  <c r="M286" i="6"/>
  <c r="BU12" i="15" s="1"/>
  <c r="M285" i="6"/>
  <c r="BT12" i="15" s="1"/>
  <c r="M284" i="6"/>
  <c r="BS12" i="15" s="1"/>
  <c r="M283" i="6"/>
  <c r="BR12" i="15" s="1"/>
  <c r="M282" i="6"/>
  <c r="BQ12" i="15" s="1"/>
  <c r="K281" i="6"/>
  <c r="J281" i="6"/>
  <c r="I281" i="6"/>
  <c r="M280" i="6"/>
  <c r="BO12" i="15" s="1"/>
  <c r="M279" i="6"/>
  <c r="BN12" i="15" s="1"/>
  <c r="M278" i="6"/>
  <c r="BM12" i="15" s="1"/>
  <c r="M277" i="6"/>
  <c r="BL12" i="15" s="1"/>
  <c r="M276" i="6"/>
  <c r="BK12" i="15" s="1"/>
  <c r="M275" i="6"/>
  <c r="BJ12" i="15" s="1"/>
  <c r="M274" i="6"/>
  <c r="BI12" i="15" s="1"/>
  <c r="M273" i="6"/>
  <c r="BH12" i="15" s="1"/>
  <c r="M272" i="6"/>
  <c r="BG12" i="15" s="1"/>
  <c r="K271" i="6"/>
  <c r="J271" i="6"/>
  <c r="I271" i="6"/>
  <c r="M270" i="6"/>
  <c r="GY12" i="16" s="1"/>
  <c r="M269" i="6"/>
  <c r="GX12" i="16" s="1"/>
  <c r="M268" i="6"/>
  <c r="GW12" i="16" s="1"/>
  <c r="M267" i="6"/>
  <c r="GV12" i="16" s="1"/>
  <c r="K266" i="6"/>
  <c r="J266" i="6"/>
  <c r="I266" i="6"/>
  <c r="M265" i="6"/>
  <c r="GU12" i="16" s="1"/>
  <c r="M264" i="6"/>
  <c r="GT12" i="16" s="1"/>
  <c r="M263" i="6"/>
  <c r="GS12" i="16" s="1"/>
  <c r="M262" i="6"/>
  <c r="GR12" i="16" s="1"/>
  <c r="K261" i="6"/>
  <c r="J261" i="6"/>
  <c r="I261" i="6"/>
  <c r="M260" i="6"/>
  <c r="GQ12" i="16" s="1"/>
  <c r="M259" i="6"/>
  <c r="GP12" i="16" s="1"/>
  <c r="M258" i="6"/>
  <c r="GO12" i="16" s="1"/>
  <c r="M257" i="6"/>
  <c r="GN12" i="16" s="1"/>
  <c r="K256" i="6"/>
  <c r="J256" i="6"/>
  <c r="I256" i="6"/>
  <c r="M255" i="6"/>
  <c r="GM12" i="16" s="1"/>
  <c r="M254" i="6"/>
  <c r="GL12" i="16" s="1"/>
  <c r="M253" i="6"/>
  <c r="GK12" i="16" s="1"/>
  <c r="M252" i="6"/>
  <c r="GJ12" i="16" s="1"/>
  <c r="K251" i="6"/>
  <c r="J251" i="6"/>
  <c r="I251" i="6"/>
  <c r="M250" i="6"/>
  <c r="GI12" i="16" s="1"/>
  <c r="M249" i="6"/>
  <c r="GH12" i="16" s="1"/>
  <c r="M248" i="6"/>
  <c r="GG12" i="16" s="1"/>
  <c r="M247" i="6"/>
  <c r="GF12" i="16" s="1"/>
  <c r="K246" i="6"/>
  <c r="J246" i="6"/>
  <c r="I246" i="6"/>
  <c r="M245" i="6"/>
  <c r="GE12" i="16" s="1"/>
  <c r="M244" i="6"/>
  <c r="GD12" i="16" s="1"/>
  <c r="M243" i="6"/>
  <c r="GC12" i="16" s="1"/>
  <c r="M242" i="6"/>
  <c r="GB12" i="16" s="1"/>
  <c r="K241" i="6"/>
  <c r="J241" i="6"/>
  <c r="I241" i="6"/>
  <c r="M240" i="6"/>
  <c r="GA12" i="16" s="1"/>
  <c r="M239" i="6"/>
  <c r="FZ12" i="16" s="1"/>
  <c r="M238" i="6"/>
  <c r="FY12" i="16" s="1"/>
  <c r="M237" i="6"/>
  <c r="FX12" i="16" s="1"/>
  <c r="K236" i="6"/>
  <c r="J236" i="6"/>
  <c r="I236" i="6"/>
  <c r="M235" i="6"/>
  <c r="FW12" i="16" s="1"/>
  <c r="M234" i="6"/>
  <c r="FV12" i="16" s="1"/>
  <c r="M233" i="6"/>
  <c r="FU12" i="16" s="1"/>
  <c r="M232" i="6"/>
  <c r="FT12" i="16" s="1"/>
  <c r="K231" i="6"/>
  <c r="J231" i="6"/>
  <c r="I231" i="6"/>
  <c r="M230" i="6"/>
  <c r="FS12" i="16" s="1"/>
  <c r="M229" i="6"/>
  <c r="FR12" i="16" s="1"/>
  <c r="M228" i="6"/>
  <c r="FQ12" i="16" s="1"/>
  <c r="M227" i="6"/>
  <c r="FP12" i="16" s="1"/>
  <c r="K226" i="6"/>
  <c r="J226" i="6"/>
  <c r="I226" i="6"/>
  <c r="M225" i="6"/>
  <c r="FO12" i="16" s="1"/>
  <c r="M224" i="6"/>
  <c r="FN12" i="16" s="1"/>
  <c r="M223" i="6"/>
  <c r="M222" i="6"/>
  <c r="FL12" i="16" s="1"/>
  <c r="K221" i="6"/>
  <c r="J221" i="6"/>
  <c r="I221" i="6"/>
  <c r="M220" i="6"/>
  <c r="FK12" i="16" s="1"/>
  <c r="M219" i="6"/>
  <c r="FJ12" i="16" s="1"/>
  <c r="M218" i="6"/>
  <c r="FI12" i="16" s="1"/>
  <c r="M217" i="6"/>
  <c r="FH12" i="16" s="1"/>
  <c r="K216" i="6"/>
  <c r="J216" i="6"/>
  <c r="I216" i="6"/>
  <c r="M215" i="6"/>
  <c r="FG12" i="16" s="1"/>
  <c r="M214" i="6"/>
  <c r="FF12" i="16" s="1"/>
  <c r="M213" i="6"/>
  <c r="FE12" i="16" s="1"/>
  <c r="M212" i="6"/>
  <c r="FD12" i="16" s="1"/>
  <c r="K211" i="6"/>
  <c r="J211" i="6"/>
  <c r="I211" i="6"/>
  <c r="M210" i="6"/>
  <c r="FC12" i="16" s="1"/>
  <c r="M209" i="6"/>
  <c r="FB12" i="16" s="1"/>
  <c r="M208" i="6"/>
  <c r="FA12" i="16" s="1"/>
  <c r="M207" i="6"/>
  <c r="EZ12" i="16" s="1"/>
  <c r="K206" i="6"/>
  <c r="J206" i="6"/>
  <c r="I206" i="6"/>
  <c r="M205" i="6"/>
  <c r="EY12" i="16" s="1"/>
  <c r="M204" i="6"/>
  <c r="EX12" i="16" s="1"/>
  <c r="M203" i="6"/>
  <c r="EW12" i="16" s="1"/>
  <c r="M202" i="6"/>
  <c r="EV12" i="16" s="1"/>
  <c r="M201" i="6"/>
  <c r="EU12" i="16" s="1"/>
  <c r="M200" i="6"/>
  <c r="ET12" i="16" s="1"/>
  <c r="M199" i="6"/>
  <c r="ES12" i="16" s="1"/>
  <c r="M198" i="6"/>
  <c r="ER12" i="16" s="1"/>
  <c r="M197" i="6"/>
  <c r="EQ12" i="16" s="1"/>
  <c r="M196" i="6"/>
  <c r="EP12" i="16" s="1"/>
  <c r="M195" i="6"/>
  <c r="EO12" i="16" s="1"/>
  <c r="M194" i="6"/>
  <c r="EN12" i="16" s="1"/>
  <c r="M193" i="6"/>
  <c r="DZ12" i="16" s="1"/>
  <c r="M192" i="6"/>
  <c r="EM12" i="16" s="1"/>
  <c r="M191" i="6"/>
  <c r="EL12" i="16" s="1"/>
  <c r="M190" i="6"/>
  <c r="EK12" i="16" s="1"/>
  <c r="M189" i="6"/>
  <c r="EJ12" i="16" s="1"/>
  <c r="M188" i="6"/>
  <c r="EI12" i="16" s="1"/>
  <c r="M187" i="6"/>
  <c r="EH12" i="16" s="1"/>
  <c r="M186" i="6"/>
  <c r="EG12" i="16" s="1"/>
  <c r="M185" i="6"/>
  <c r="EE12" i="16" s="1"/>
  <c r="M184" i="6"/>
  <c r="EF12" i="16" s="1"/>
  <c r="M183" i="6"/>
  <c r="EC12" i="16" s="1"/>
  <c r="M182" i="6"/>
  <c r="ED12" i="16" s="1"/>
  <c r="M181" i="6"/>
  <c r="EA12" i="16" s="1"/>
  <c r="M180" i="6"/>
  <c r="EB12" i="16" s="1"/>
  <c r="M179" i="6"/>
  <c r="DY12" i="16" s="1"/>
  <c r="K178" i="6"/>
  <c r="J178" i="6"/>
  <c r="I178" i="6"/>
  <c r="K177" i="6"/>
  <c r="J177" i="6"/>
  <c r="I177" i="6"/>
  <c r="M176" i="6"/>
  <c r="DV12" i="16" s="1"/>
  <c r="M175" i="6"/>
  <c r="DU12" i="16" s="1"/>
  <c r="M174" i="6"/>
  <c r="DT12" i="16" s="1"/>
  <c r="M173" i="6"/>
  <c r="DS12" i="16" s="1"/>
  <c r="M172" i="6"/>
  <c r="DR12" i="16" s="1"/>
  <c r="M171" i="6"/>
  <c r="DQ12" i="16" s="1"/>
  <c r="M170" i="6"/>
  <c r="DP12" i="16" s="1"/>
  <c r="M169" i="6"/>
  <c r="DO12" i="16" s="1"/>
  <c r="M168" i="6"/>
  <c r="DN12" i="16" s="1"/>
  <c r="M167" i="6"/>
  <c r="DM12" i="16" s="1"/>
  <c r="M166" i="6"/>
  <c r="DL12" i="16" s="1"/>
  <c r="M165" i="6"/>
  <c r="DK12" i="16" s="1"/>
  <c r="M164" i="6"/>
  <c r="DJ12" i="16" s="1"/>
  <c r="M163" i="6"/>
  <c r="DI12" i="16" s="1"/>
  <c r="M162" i="6"/>
  <c r="DH12" i="16" s="1"/>
  <c r="M161" i="6"/>
  <c r="DG12" i="16" s="1"/>
  <c r="K160" i="6"/>
  <c r="J160" i="6"/>
  <c r="I160" i="6"/>
  <c r="K159" i="6"/>
  <c r="J159" i="6"/>
  <c r="I159" i="6"/>
  <c r="M158" i="6"/>
  <c r="DD12" i="16" s="1"/>
  <c r="M157" i="6"/>
  <c r="DC12" i="16" s="1"/>
  <c r="M156" i="6"/>
  <c r="DB12" i="16" s="1"/>
  <c r="M155" i="6"/>
  <c r="DA12" i="16" s="1"/>
  <c r="M154" i="6"/>
  <c r="CZ12" i="16" s="1"/>
  <c r="M153" i="6"/>
  <c r="CY12" i="16" s="1"/>
  <c r="M152" i="6"/>
  <c r="CX12" i="16" s="1"/>
  <c r="M151" i="6"/>
  <c r="CW12" i="16" s="1"/>
  <c r="M150" i="6"/>
  <c r="CV12" i="16" s="1"/>
  <c r="M149" i="6"/>
  <c r="CU12" i="16" s="1"/>
  <c r="M148" i="6"/>
  <c r="CT12" i="16" s="1"/>
  <c r="M147" i="6"/>
  <c r="CS12" i="16" s="1"/>
  <c r="M146" i="6"/>
  <c r="CR12" i="16" s="1"/>
  <c r="M145" i="6"/>
  <c r="CQ12" i="16" s="1"/>
  <c r="M144" i="6"/>
  <c r="CP12" i="16" s="1"/>
  <c r="M143" i="6"/>
  <c r="CO12" i="16" s="1"/>
  <c r="M142" i="6"/>
  <c r="CN12" i="16" s="1"/>
  <c r="M141" i="6"/>
  <c r="CM12" i="16" s="1"/>
  <c r="M140" i="6"/>
  <c r="CL12" i="16" s="1"/>
  <c r="M139" i="6"/>
  <c r="CK12" i="16" s="1"/>
  <c r="M138" i="6"/>
  <c r="CJ12" i="16" s="1"/>
  <c r="M137" i="6"/>
  <c r="CI12" i="16" s="1"/>
  <c r="M136" i="6"/>
  <c r="CH12" i="16" s="1"/>
  <c r="M135" i="6"/>
  <c r="CG12" i="16" s="1"/>
  <c r="M134" i="6"/>
  <c r="CF12" i="16" s="1"/>
  <c r="M133" i="6"/>
  <c r="CE12" i="16" s="1"/>
  <c r="M132" i="6"/>
  <c r="CD12" i="16" s="1"/>
  <c r="M131" i="6"/>
  <c r="CC12" i="16" s="1"/>
  <c r="M130" i="6"/>
  <c r="CB12" i="16" s="1"/>
  <c r="M129" i="6"/>
  <c r="CA12" i="16" s="1"/>
  <c r="M128" i="6"/>
  <c r="BZ12" i="16" s="1"/>
  <c r="M127" i="6"/>
  <c r="BY12" i="16" s="1"/>
  <c r="K126" i="6"/>
  <c r="J126" i="6"/>
  <c r="I126" i="6"/>
  <c r="H126" i="6"/>
  <c r="G126" i="6"/>
  <c r="F126" i="6"/>
  <c r="K125" i="6"/>
  <c r="J125" i="6"/>
  <c r="I125" i="6"/>
  <c r="H125" i="6"/>
  <c r="G125" i="6"/>
  <c r="F125" i="6"/>
  <c r="M124" i="6"/>
  <c r="BV12" i="16" s="1"/>
  <c r="M123" i="6"/>
  <c r="BU12" i="16" s="1"/>
  <c r="M122" i="6"/>
  <c r="BT12" i="16" s="1"/>
  <c r="M121" i="6"/>
  <c r="BS12" i="16" s="1"/>
  <c r="M120" i="6"/>
  <c r="BR12" i="16" s="1"/>
  <c r="M119" i="6"/>
  <c r="BQ12" i="16" s="1"/>
  <c r="M118" i="6"/>
  <c r="BP12" i="16" s="1"/>
  <c r="M117" i="6"/>
  <c r="BO12" i="16" s="1"/>
  <c r="M116" i="6"/>
  <c r="BN12" i="16" s="1"/>
  <c r="M115" i="6"/>
  <c r="BM12" i="16" s="1"/>
  <c r="M114" i="6"/>
  <c r="BL12" i="16" s="1"/>
  <c r="M113" i="6"/>
  <c r="BK12" i="16" s="1"/>
  <c r="M112" i="6"/>
  <c r="BJ12" i="16" s="1"/>
  <c r="M111" i="6"/>
  <c r="BI12" i="16" s="1"/>
  <c r="M110" i="6"/>
  <c r="BH12" i="16" s="1"/>
  <c r="M109" i="6"/>
  <c r="BG12" i="16" s="1"/>
  <c r="M108" i="6"/>
  <c r="BF12" i="16" s="1"/>
  <c r="M107" i="6"/>
  <c r="BE12" i="16" s="1"/>
  <c r="M106" i="6"/>
  <c r="BD12" i="16" s="1"/>
  <c r="M105" i="6"/>
  <c r="BC12" i="16" s="1"/>
  <c r="M104" i="6"/>
  <c r="BB12" i="16" s="1"/>
  <c r="M103" i="6"/>
  <c r="BA12" i="16" s="1"/>
  <c r="M102" i="6"/>
  <c r="AZ12" i="16" s="1"/>
  <c r="M101" i="6"/>
  <c r="AY12" i="16" s="1"/>
  <c r="M100" i="6"/>
  <c r="AX12" i="16" s="1"/>
  <c r="M99" i="6"/>
  <c r="AW12" i="16" s="1"/>
  <c r="M98" i="6"/>
  <c r="AV12" i="16" s="1"/>
  <c r="M97" i="6"/>
  <c r="AU12" i="16" s="1"/>
  <c r="M96" i="6"/>
  <c r="AT12" i="16" s="1"/>
  <c r="M95" i="6"/>
  <c r="AS12" i="16" s="1"/>
  <c r="M94" i="6"/>
  <c r="AR12" i="16" s="1"/>
  <c r="M93" i="6"/>
  <c r="AQ12" i="16" s="1"/>
  <c r="K92" i="6"/>
  <c r="J92" i="6"/>
  <c r="I92" i="6"/>
  <c r="H92" i="6"/>
  <c r="G92" i="6"/>
  <c r="F92" i="6"/>
  <c r="K91" i="6"/>
  <c r="J91" i="6"/>
  <c r="I91" i="6"/>
  <c r="H91" i="6"/>
  <c r="G91" i="6"/>
  <c r="F91" i="6"/>
  <c r="M90" i="6"/>
  <c r="AN12" i="16" s="1"/>
  <c r="M89" i="6"/>
  <c r="AM12" i="16" s="1"/>
  <c r="M88" i="6"/>
  <c r="AL12" i="16" s="1"/>
  <c r="M87" i="6"/>
  <c r="AK12" i="16" s="1"/>
  <c r="M86" i="6"/>
  <c r="AJ12" i="16" s="1"/>
  <c r="M85" i="6"/>
  <c r="AI12" i="16" s="1"/>
  <c r="M84" i="6"/>
  <c r="AH12" i="16" s="1"/>
  <c r="M83" i="6"/>
  <c r="AG12" i="16" s="1"/>
  <c r="M82" i="6"/>
  <c r="AF12" i="16" s="1"/>
  <c r="M81" i="6"/>
  <c r="AE12" i="16" s="1"/>
  <c r="M80" i="6"/>
  <c r="AD12" i="16" s="1"/>
  <c r="M79" i="6"/>
  <c r="AC12" i="16" s="1"/>
  <c r="M78" i="6"/>
  <c r="AB12" i="16" s="1"/>
  <c r="M77" i="6"/>
  <c r="AA12" i="16" s="1"/>
  <c r="M76" i="6"/>
  <c r="Z12" i="16" s="1"/>
  <c r="M75" i="6"/>
  <c r="Y12" i="16" s="1"/>
  <c r="M74" i="6"/>
  <c r="X12" i="16" s="1"/>
  <c r="M73" i="6"/>
  <c r="W12" i="16" s="1"/>
  <c r="M72" i="6"/>
  <c r="V12" i="16" s="1"/>
  <c r="M71" i="6"/>
  <c r="U12" i="16" s="1"/>
  <c r="M70" i="6"/>
  <c r="T12" i="16" s="1"/>
  <c r="M69" i="6"/>
  <c r="S12" i="16" s="1"/>
  <c r="M68" i="6"/>
  <c r="R12" i="16" s="1"/>
  <c r="M67" i="6"/>
  <c r="Q12" i="16" s="1"/>
  <c r="M66" i="6"/>
  <c r="P12" i="16" s="1"/>
  <c r="M65" i="6"/>
  <c r="O12" i="16" s="1"/>
  <c r="M64" i="6"/>
  <c r="N12" i="16" s="1"/>
  <c r="M63" i="6"/>
  <c r="M12" i="16" s="1"/>
  <c r="M62" i="6"/>
  <c r="L12" i="16" s="1"/>
  <c r="M61" i="6"/>
  <c r="K12" i="16" s="1"/>
  <c r="M60" i="6"/>
  <c r="J12" i="16" s="1"/>
  <c r="M59" i="6"/>
  <c r="I12" i="16" s="1"/>
  <c r="K58" i="6"/>
  <c r="J58" i="6"/>
  <c r="I58" i="6"/>
  <c r="M57" i="6"/>
  <c r="BE12" i="15" s="1"/>
  <c r="M56" i="6"/>
  <c r="BD12" i="15" s="1"/>
  <c r="M55" i="6"/>
  <c r="BC12" i="15" s="1"/>
  <c r="M54" i="6"/>
  <c r="BB12" i="15" s="1"/>
  <c r="M53" i="6"/>
  <c r="BA12" i="15" s="1"/>
  <c r="M52" i="6"/>
  <c r="M51" i="6"/>
  <c r="AY12" i="15" s="1"/>
  <c r="M50" i="6"/>
  <c r="AX12" i="15" s="1"/>
  <c r="M49" i="6"/>
  <c r="AW12" i="15" s="1"/>
  <c r="M48" i="6"/>
  <c r="AV12" i="15" s="1"/>
  <c r="M47" i="6"/>
  <c r="AU12" i="15" s="1"/>
  <c r="M46" i="6"/>
  <c r="AT12" i="15" s="1"/>
  <c r="K45" i="6"/>
  <c r="J45" i="6"/>
  <c r="I45" i="6"/>
  <c r="M44" i="6"/>
  <c r="AR12" i="15" s="1"/>
  <c r="M43" i="6"/>
  <c r="AQ12" i="15" s="1"/>
  <c r="M42" i="6"/>
  <c r="AP12" i="15" s="1"/>
  <c r="M41" i="6"/>
  <c r="AO12" i="15" s="1"/>
  <c r="K40" i="6"/>
  <c r="J40" i="6"/>
  <c r="I40" i="6"/>
  <c r="M39" i="6"/>
  <c r="AK12" i="15" s="1"/>
  <c r="M38" i="6"/>
  <c r="AJ12" i="15" s="1"/>
  <c r="M37" i="6"/>
  <c r="AI19" i="15" s="1"/>
  <c r="M36" i="6"/>
  <c r="AH12" i="15" s="1"/>
  <c r="M35" i="6"/>
  <c r="AG12" i="15" s="1"/>
  <c r="M34" i="6"/>
  <c r="AF12" i="15" s="1"/>
  <c r="M33" i="6"/>
  <c r="AE12" i="15" s="1"/>
  <c r="M32" i="6"/>
  <c r="AN12" i="15" s="1"/>
  <c r="M31" i="6"/>
  <c r="AM12" i="15" s="1"/>
  <c r="M30" i="6"/>
  <c r="AD12" i="15" s="1"/>
  <c r="M29" i="6"/>
  <c r="AC12" i="15" s="1"/>
  <c r="K28" i="6"/>
  <c r="J28" i="6"/>
  <c r="I28" i="6"/>
  <c r="M27" i="6"/>
  <c r="AA12" i="15" s="1"/>
  <c r="M26" i="6"/>
  <c r="Z12" i="15" s="1"/>
  <c r="M25" i="6"/>
  <c r="Y12" i="15" s="1"/>
  <c r="M24" i="6"/>
  <c r="X12" i="15" s="1"/>
  <c r="M23" i="6"/>
  <c r="W12" i="15" s="1"/>
  <c r="M22" i="6"/>
  <c r="V12" i="15" s="1"/>
  <c r="M21" i="6"/>
  <c r="U12" i="15" s="1"/>
  <c r="M20" i="6"/>
  <c r="K19" i="6"/>
  <c r="J19" i="6"/>
  <c r="I19" i="6"/>
  <c r="M18" i="6"/>
  <c r="S12" i="15" s="1"/>
  <c r="M17" i="6"/>
  <c r="R12" i="15" s="1"/>
  <c r="K16" i="6"/>
  <c r="J16" i="6"/>
  <c r="I16" i="6"/>
  <c r="H16" i="6"/>
  <c r="G16" i="6"/>
  <c r="F16" i="6"/>
  <c r="M15" i="6"/>
  <c r="P12" i="15" s="1"/>
  <c r="M14" i="6"/>
  <c r="O12" i="15" s="1"/>
  <c r="M13" i="6"/>
  <c r="N12" i="15" s="1"/>
  <c r="M12" i="6"/>
  <c r="M12" i="15" s="1"/>
  <c r="M11" i="6"/>
  <c r="L12" i="15" s="1"/>
  <c r="M10" i="6"/>
  <c r="J12" i="15" s="1"/>
  <c r="K4" i="6"/>
  <c r="J4" i="6"/>
  <c r="I4" i="6"/>
  <c r="H4" i="6"/>
  <c r="G4" i="6"/>
  <c r="F4" i="6"/>
  <c r="K289" i="5"/>
  <c r="J289" i="5"/>
  <c r="I289" i="5"/>
  <c r="M288" i="5"/>
  <c r="BW11" i="15" s="1"/>
  <c r="M287" i="5"/>
  <c r="BV11" i="15" s="1"/>
  <c r="M286" i="5"/>
  <c r="BU11" i="15" s="1"/>
  <c r="M285" i="5"/>
  <c r="BT11" i="15" s="1"/>
  <c r="M284" i="5"/>
  <c r="BS11" i="15" s="1"/>
  <c r="M283" i="5"/>
  <c r="BR11" i="15" s="1"/>
  <c r="M282" i="5"/>
  <c r="BQ11" i="15" s="1"/>
  <c r="K281" i="5"/>
  <c r="J281" i="5"/>
  <c r="I281" i="5"/>
  <c r="M280" i="5"/>
  <c r="BO11" i="15" s="1"/>
  <c r="M279" i="5"/>
  <c r="BN11" i="15" s="1"/>
  <c r="M278" i="5"/>
  <c r="BM11" i="15" s="1"/>
  <c r="M277" i="5"/>
  <c r="BL11" i="15" s="1"/>
  <c r="M276" i="5"/>
  <c r="BK11" i="15" s="1"/>
  <c r="M275" i="5"/>
  <c r="BJ11" i="15" s="1"/>
  <c r="M274" i="5"/>
  <c r="BI11" i="15" s="1"/>
  <c r="M273" i="5"/>
  <c r="BH11" i="15" s="1"/>
  <c r="M272" i="5"/>
  <c r="BG11" i="15" s="1"/>
  <c r="K271" i="5"/>
  <c r="J271" i="5"/>
  <c r="I271" i="5"/>
  <c r="M270" i="5"/>
  <c r="GY11" i="16" s="1"/>
  <c r="M269" i="5"/>
  <c r="GX11" i="16" s="1"/>
  <c r="M268" i="5"/>
  <c r="GW11" i="16" s="1"/>
  <c r="M267" i="5"/>
  <c r="GV11" i="16" s="1"/>
  <c r="K266" i="5"/>
  <c r="J266" i="5"/>
  <c r="I266" i="5"/>
  <c r="M265" i="5"/>
  <c r="GU11" i="16" s="1"/>
  <c r="M264" i="5"/>
  <c r="GT11" i="16" s="1"/>
  <c r="M263" i="5"/>
  <c r="GS11" i="16" s="1"/>
  <c r="M262" i="5"/>
  <c r="GR11" i="16" s="1"/>
  <c r="K261" i="5"/>
  <c r="J261" i="5"/>
  <c r="I261" i="5"/>
  <c r="M260" i="5"/>
  <c r="GQ11" i="16" s="1"/>
  <c r="M259" i="5"/>
  <c r="GP11" i="16" s="1"/>
  <c r="M258" i="5"/>
  <c r="GO11" i="16" s="1"/>
  <c r="M257" i="5"/>
  <c r="GN11" i="16" s="1"/>
  <c r="K256" i="5"/>
  <c r="J256" i="5"/>
  <c r="I256" i="5"/>
  <c r="M255" i="5"/>
  <c r="GM11" i="16" s="1"/>
  <c r="M254" i="5"/>
  <c r="GL11" i="16" s="1"/>
  <c r="M253" i="5"/>
  <c r="GK11" i="16" s="1"/>
  <c r="M252" i="5"/>
  <c r="GJ11" i="16" s="1"/>
  <c r="K251" i="5"/>
  <c r="J251" i="5"/>
  <c r="I251" i="5"/>
  <c r="M250" i="5"/>
  <c r="GI11" i="16" s="1"/>
  <c r="M249" i="5"/>
  <c r="GH11" i="16" s="1"/>
  <c r="M248" i="5"/>
  <c r="GG11" i="16" s="1"/>
  <c r="M247" i="5"/>
  <c r="GF11" i="16" s="1"/>
  <c r="K246" i="5"/>
  <c r="J246" i="5"/>
  <c r="I246" i="5"/>
  <c r="M245" i="5"/>
  <c r="GE11" i="16" s="1"/>
  <c r="M244" i="5"/>
  <c r="GD11" i="16" s="1"/>
  <c r="M243" i="5"/>
  <c r="GC11" i="16" s="1"/>
  <c r="M242" i="5"/>
  <c r="GB11" i="16" s="1"/>
  <c r="K241" i="5"/>
  <c r="J241" i="5"/>
  <c r="I241" i="5"/>
  <c r="M240" i="5"/>
  <c r="GA11" i="16" s="1"/>
  <c r="M239" i="5"/>
  <c r="FZ11" i="16" s="1"/>
  <c r="M238" i="5"/>
  <c r="FY11" i="16" s="1"/>
  <c r="M237" i="5"/>
  <c r="FX11" i="16" s="1"/>
  <c r="K236" i="5"/>
  <c r="J236" i="5"/>
  <c r="I236" i="5"/>
  <c r="M235" i="5"/>
  <c r="FW11" i="16" s="1"/>
  <c r="M234" i="5"/>
  <c r="FV11" i="16" s="1"/>
  <c r="M233" i="5"/>
  <c r="FU11" i="16" s="1"/>
  <c r="M232" i="5"/>
  <c r="FT11" i="16" s="1"/>
  <c r="K231" i="5"/>
  <c r="J231" i="5"/>
  <c r="I231" i="5"/>
  <c r="M230" i="5"/>
  <c r="FS11" i="16" s="1"/>
  <c r="M229" i="5"/>
  <c r="FR11" i="16" s="1"/>
  <c r="M228" i="5"/>
  <c r="FQ11" i="16" s="1"/>
  <c r="M227" i="5"/>
  <c r="FP11" i="16" s="1"/>
  <c r="K226" i="5"/>
  <c r="J226" i="5"/>
  <c r="I226" i="5"/>
  <c r="M225" i="5"/>
  <c r="FO11" i="16" s="1"/>
  <c r="M224" i="5"/>
  <c r="FN11" i="16" s="1"/>
  <c r="M223" i="5"/>
  <c r="M222" i="5"/>
  <c r="FL11" i="16" s="1"/>
  <c r="K221" i="5"/>
  <c r="J221" i="5"/>
  <c r="I221" i="5"/>
  <c r="M220" i="5"/>
  <c r="FK11" i="16" s="1"/>
  <c r="M219" i="5"/>
  <c r="FJ11" i="16" s="1"/>
  <c r="M218" i="5"/>
  <c r="FI11" i="16" s="1"/>
  <c r="M217" i="5"/>
  <c r="K216" i="5"/>
  <c r="J216" i="5"/>
  <c r="I216" i="5"/>
  <c r="M215" i="5"/>
  <c r="FG11" i="16" s="1"/>
  <c r="M214" i="5"/>
  <c r="FF11" i="16" s="1"/>
  <c r="M213" i="5"/>
  <c r="FE11" i="16" s="1"/>
  <c r="M212" i="5"/>
  <c r="FD11" i="16" s="1"/>
  <c r="K211" i="5"/>
  <c r="J211" i="5"/>
  <c r="I211" i="5"/>
  <c r="M210" i="5"/>
  <c r="FC11" i="16" s="1"/>
  <c r="M209" i="5"/>
  <c r="FB11" i="16" s="1"/>
  <c r="M208" i="5"/>
  <c r="FA11" i="16" s="1"/>
  <c r="M207" i="5"/>
  <c r="EZ11" i="16" s="1"/>
  <c r="K206" i="5"/>
  <c r="J206" i="5"/>
  <c r="I206" i="5"/>
  <c r="M205" i="5"/>
  <c r="EY11" i="16" s="1"/>
  <c r="M204" i="5"/>
  <c r="EX11" i="16" s="1"/>
  <c r="M203" i="5"/>
  <c r="EW11" i="16" s="1"/>
  <c r="M202" i="5"/>
  <c r="EV11" i="16" s="1"/>
  <c r="M201" i="5"/>
  <c r="EU11" i="16" s="1"/>
  <c r="M200" i="5"/>
  <c r="ET11" i="16" s="1"/>
  <c r="M199" i="5"/>
  <c r="ES11" i="16" s="1"/>
  <c r="M198" i="5"/>
  <c r="ER11" i="16" s="1"/>
  <c r="M197" i="5"/>
  <c r="EQ11" i="16" s="1"/>
  <c r="M196" i="5"/>
  <c r="EP11" i="16" s="1"/>
  <c r="M195" i="5"/>
  <c r="EO11" i="16" s="1"/>
  <c r="M194" i="5"/>
  <c r="EN11" i="16" s="1"/>
  <c r="M193" i="5"/>
  <c r="DZ11" i="16" s="1"/>
  <c r="M192" i="5"/>
  <c r="EM11" i="16" s="1"/>
  <c r="M191" i="5"/>
  <c r="EL11" i="16" s="1"/>
  <c r="M190" i="5"/>
  <c r="EK11" i="16" s="1"/>
  <c r="M189" i="5"/>
  <c r="EJ11" i="16" s="1"/>
  <c r="M188" i="5"/>
  <c r="EI11" i="16" s="1"/>
  <c r="M187" i="5"/>
  <c r="EH11" i="16" s="1"/>
  <c r="M186" i="5"/>
  <c r="EG11" i="16" s="1"/>
  <c r="M185" i="5"/>
  <c r="EE11" i="16" s="1"/>
  <c r="M184" i="5"/>
  <c r="EF11" i="16" s="1"/>
  <c r="M183" i="5"/>
  <c r="EC11" i="16" s="1"/>
  <c r="M182" i="5"/>
  <c r="ED11" i="16" s="1"/>
  <c r="M181" i="5"/>
  <c r="EA11" i="16" s="1"/>
  <c r="M180" i="5"/>
  <c r="EB11" i="16" s="1"/>
  <c r="M179" i="5"/>
  <c r="DY11" i="16" s="1"/>
  <c r="K178" i="5"/>
  <c r="J178" i="5"/>
  <c r="I178" i="5"/>
  <c r="K177" i="5"/>
  <c r="J177" i="5"/>
  <c r="I177" i="5"/>
  <c r="M176" i="5"/>
  <c r="DV11" i="16" s="1"/>
  <c r="M175" i="5"/>
  <c r="DU11" i="16" s="1"/>
  <c r="M174" i="5"/>
  <c r="DT11" i="16" s="1"/>
  <c r="M173" i="5"/>
  <c r="DS11" i="16" s="1"/>
  <c r="M172" i="5"/>
  <c r="DR11" i="16" s="1"/>
  <c r="M171" i="5"/>
  <c r="DQ11" i="16" s="1"/>
  <c r="M170" i="5"/>
  <c r="DP11" i="16" s="1"/>
  <c r="M169" i="5"/>
  <c r="DO11" i="16" s="1"/>
  <c r="M168" i="5"/>
  <c r="DN11" i="16" s="1"/>
  <c r="M167" i="5"/>
  <c r="DM11" i="16" s="1"/>
  <c r="M166" i="5"/>
  <c r="DL11" i="16" s="1"/>
  <c r="M165" i="5"/>
  <c r="DK11" i="16" s="1"/>
  <c r="M164" i="5"/>
  <c r="DJ11" i="16" s="1"/>
  <c r="M163" i="5"/>
  <c r="DI11" i="16" s="1"/>
  <c r="M162" i="5"/>
  <c r="DH11" i="16" s="1"/>
  <c r="M161" i="5"/>
  <c r="DG11" i="16" s="1"/>
  <c r="K160" i="5"/>
  <c r="J160" i="5"/>
  <c r="I160" i="5"/>
  <c r="K159" i="5"/>
  <c r="J159" i="5"/>
  <c r="I159" i="5"/>
  <c r="M158" i="5"/>
  <c r="DD11" i="16" s="1"/>
  <c r="M157" i="5"/>
  <c r="DC11" i="16" s="1"/>
  <c r="M156" i="5"/>
  <c r="DB11" i="16" s="1"/>
  <c r="M155" i="5"/>
  <c r="DA11" i="16" s="1"/>
  <c r="M154" i="5"/>
  <c r="CZ11" i="16" s="1"/>
  <c r="M153" i="5"/>
  <c r="CY11" i="16" s="1"/>
  <c r="M152" i="5"/>
  <c r="CX11" i="16" s="1"/>
  <c r="M151" i="5"/>
  <c r="CW11" i="16" s="1"/>
  <c r="M150" i="5"/>
  <c r="CV11" i="16" s="1"/>
  <c r="M149" i="5"/>
  <c r="CU11" i="16" s="1"/>
  <c r="M148" i="5"/>
  <c r="CT11" i="16" s="1"/>
  <c r="M147" i="5"/>
  <c r="CS11" i="16" s="1"/>
  <c r="M146" i="5"/>
  <c r="CR11" i="16" s="1"/>
  <c r="M145" i="5"/>
  <c r="CQ11" i="16" s="1"/>
  <c r="M144" i="5"/>
  <c r="CP11" i="16" s="1"/>
  <c r="M143" i="5"/>
  <c r="CO11" i="16" s="1"/>
  <c r="M142" i="5"/>
  <c r="CN11" i="16" s="1"/>
  <c r="M141" i="5"/>
  <c r="CM11" i="16" s="1"/>
  <c r="M140" i="5"/>
  <c r="CL11" i="16" s="1"/>
  <c r="M139" i="5"/>
  <c r="CK11" i="16" s="1"/>
  <c r="M138" i="5"/>
  <c r="CJ11" i="16" s="1"/>
  <c r="M137" i="5"/>
  <c r="CI11" i="16" s="1"/>
  <c r="M136" i="5"/>
  <c r="CH11" i="16" s="1"/>
  <c r="M135" i="5"/>
  <c r="CG11" i="16" s="1"/>
  <c r="M134" i="5"/>
  <c r="CF11" i="16" s="1"/>
  <c r="M133" i="5"/>
  <c r="CE11" i="16" s="1"/>
  <c r="M132" i="5"/>
  <c r="CD11" i="16" s="1"/>
  <c r="M131" i="5"/>
  <c r="CC11" i="16" s="1"/>
  <c r="M130" i="5"/>
  <c r="CB11" i="16" s="1"/>
  <c r="M129" i="5"/>
  <c r="CA11" i="16" s="1"/>
  <c r="M128" i="5"/>
  <c r="BZ11" i="16" s="1"/>
  <c r="M127" i="5"/>
  <c r="BY11" i="16" s="1"/>
  <c r="K126" i="5"/>
  <c r="J126" i="5"/>
  <c r="I126" i="5"/>
  <c r="K125" i="5"/>
  <c r="J125" i="5"/>
  <c r="I125" i="5"/>
  <c r="M124" i="5"/>
  <c r="BV11" i="16" s="1"/>
  <c r="M123" i="5"/>
  <c r="BU11" i="16" s="1"/>
  <c r="M122" i="5"/>
  <c r="BT11" i="16" s="1"/>
  <c r="M121" i="5"/>
  <c r="BS11" i="16" s="1"/>
  <c r="M120" i="5"/>
  <c r="BR11" i="16" s="1"/>
  <c r="M119" i="5"/>
  <c r="BQ11" i="16" s="1"/>
  <c r="M118" i="5"/>
  <c r="BP11" i="16" s="1"/>
  <c r="M117" i="5"/>
  <c r="BO11" i="16" s="1"/>
  <c r="M116" i="5"/>
  <c r="BN11" i="16" s="1"/>
  <c r="M115" i="5"/>
  <c r="BM11" i="16" s="1"/>
  <c r="M114" i="5"/>
  <c r="BL11" i="16" s="1"/>
  <c r="M113" i="5"/>
  <c r="BK11" i="16" s="1"/>
  <c r="M112" i="5"/>
  <c r="BJ11" i="16" s="1"/>
  <c r="M111" i="5"/>
  <c r="BI11" i="16" s="1"/>
  <c r="M110" i="5"/>
  <c r="BH11" i="16" s="1"/>
  <c r="M109" i="5"/>
  <c r="BG11" i="16" s="1"/>
  <c r="M108" i="5"/>
  <c r="BF11" i="16" s="1"/>
  <c r="M107" i="5"/>
  <c r="BE11" i="16" s="1"/>
  <c r="M106" i="5"/>
  <c r="BD11" i="16" s="1"/>
  <c r="M105" i="5"/>
  <c r="BC11" i="16" s="1"/>
  <c r="M104" i="5"/>
  <c r="BB11" i="16" s="1"/>
  <c r="M103" i="5"/>
  <c r="BA11" i="16" s="1"/>
  <c r="M102" i="5"/>
  <c r="AZ11" i="16" s="1"/>
  <c r="M101" i="5"/>
  <c r="AY11" i="16" s="1"/>
  <c r="M100" i="5"/>
  <c r="AX11" i="16" s="1"/>
  <c r="M99" i="5"/>
  <c r="AW11" i="16" s="1"/>
  <c r="M98" i="5"/>
  <c r="AV11" i="16" s="1"/>
  <c r="M97" i="5"/>
  <c r="AU11" i="16" s="1"/>
  <c r="M96" i="5"/>
  <c r="AT11" i="16" s="1"/>
  <c r="M95" i="5"/>
  <c r="AS11" i="16" s="1"/>
  <c r="M94" i="5"/>
  <c r="AR11" i="16" s="1"/>
  <c r="M93" i="5"/>
  <c r="AQ11" i="16" s="1"/>
  <c r="K92" i="5"/>
  <c r="J92" i="5"/>
  <c r="I92" i="5"/>
  <c r="K91" i="5"/>
  <c r="J91" i="5"/>
  <c r="I91" i="5"/>
  <c r="M90" i="5"/>
  <c r="AN11" i="16" s="1"/>
  <c r="M89" i="5"/>
  <c r="AM11" i="16" s="1"/>
  <c r="M88" i="5"/>
  <c r="AL11" i="16" s="1"/>
  <c r="M87" i="5"/>
  <c r="AK11" i="16" s="1"/>
  <c r="M86" i="5"/>
  <c r="AJ11" i="16" s="1"/>
  <c r="M85" i="5"/>
  <c r="AI11" i="16" s="1"/>
  <c r="M84" i="5"/>
  <c r="AH11" i="16" s="1"/>
  <c r="M83" i="5"/>
  <c r="AG11" i="16" s="1"/>
  <c r="M82" i="5"/>
  <c r="AF11" i="16" s="1"/>
  <c r="M81" i="5"/>
  <c r="AE11" i="16" s="1"/>
  <c r="M80" i="5"/>
  <c r="AD11" i="16" s="1"/>
  <c r="M79" i="5"/>
  <c r="AC11" i="16" s="1"/>
  <c r="M78" i="5"/>
  <c r="AB11" i="16" s="1"/>
  <c r="M77" i="5"/>
  <c r="AA11" i="16" s="1"/>
  <c r="M76" i="5"/>
  <c r="Z11" i="16" s="1"/>
  <c r="M75" i="5"/>
  <c r="Y11" i="16" s="1"/>
  <c r="M74" i="5"/>
  <c r="X11" i="16" s="1"/>
  <c r="M73" i="5"/>
  <c r="W11" i="16" s="1"/>
  <c r="M72" i="5"/>
  <c r="V11" i="16" s="1"/>
  <c r="M71" i="5"/>
  <c r="U11" i="16" s="1"/>
  <c r="M70" i="5"/>
  <c r="T11" i="16" s="1"/>
  <c r="M69" i="5"/>
  <c r="S11" i="16" s="1"/>
  <c r="M68" i="5"/>
  <c r="R11" i="16" s="1"/>
  <c r="M67" i="5"/>
  <c r="Q11" i="16" s="1"/>
  <c r="M66" i="5"/>
  <c r="P11" i="16" s="1"/>
  <c r="M65" i="5"/>
  <c r="O11" i="16" s="1"/>
  <c r="M64" i="5"/>
  <c r="N11" i="16" s="1"/>
  <c r="M63" i="5"/>
  <c r="M11" i="16" s="1"/>
  <c r="M62" i="5"/>
  <c r="L11" i="16" s="1"/>
  <c r="M61" i="5"/>
  <c r="K11" i="16" s="1"/>
  <c r="M60" i="5"/>
  <c r="J11" i="16" s="1"/>
  <c r="M59" i="5"/>
  <c r="I11" i="16" s="1"/>
  <c r="K58" i="5"/>
  <c r="J58" i="5"/>
  <c r="I58" i="5"/>
  <c r="M57" i="5"/>
  <c r="BE11" i="15" s="1"/>
  <c r="M56" i="5"/>
  <c r="BD11" i="15" s="1"/>
  <c r="M55" i="5"/>
  <c r="BC11" i="15" s="1"/>
  <c r="M54" i="5"/>
  <c r="BB11" i="15" s="1"/>
  <c r="M53" i="5"/>
  <c r="BA11" i="15" s="1"/>
  <c r="M52" i="5"/>
  <c r="AZ11" i="15" s="1"/>
  <c r="M51" i="5"/>
  <c r="AY11" i="15" s="1"/>
  <c r="M50" i="5"/>
  <c r="AX11" i="15" s="1"/>
  <c r="M49" i="5"/>
  <c r="AW11" i="15" s="1"/>
  <c r="M48" i="5"/>
  <c r="AV11" i="15" s="1"/>
  <c r="M47" i="5"/>
  <c r="AU11" i="15" s="1"/>
  <c r="M46" i="5"/>
  <c r="AT11" i="15" s="1"/>
  <c r="K45" i="5"/>
  <c r="J45" i="5"/>
  <c r="I45" i="5"/>
  <c r="M44" i="5"/>
  <c r="AR11" i="15" s="1"/>
  <c r="M43" i="5"/>
  <c r="AQ11" i="15" s="1"/>
  <c r="M42" i="5"/>
  <c r="AP11" i="15" s="1"/>
  <c r="M41" i="5"/>
  <c r="AO11" i="15" s="1"/>
  <c r="K40" i="5"/>
  <c r="J40" i="5"/>
  <c r="I40" i="5"/>
  <c r="M39" i="5"/>
  <c r="AK11" i="15" s="1"/>
  <c r="M38" i="5"/>
  <c r="AJ11" i="15" s="1"/>
  <c r="M37" i="5"/>
  <c r="AI11" i="15" s="1"/>
  <c r="M36" i="5"/>
  <c r="AH11" i="15" s="1"/>
  <c r="M35" i="5"/>
  <c r="AG11" i="15" s="1"/>
  <c r="M34" i="5"/>
  <c r="AF11" i="15" s="1"/>
  <c r="M33" i="5"/>
  <c r="AE11" i="15" s="1"/>
  <c r="M32" i="5"/>
  <c r="AN11" i="15" s="1"/>
  <c r="M31" i="5"/>
  <c r="AM11" i="15" s="1"/>
  <c r="M30" i="5"/>
  <c r="AD11" i="15" s="1"/>
  <c r="M29" i="5"/>
  <c r="AC11" i="15" s="1"/>
  <c r="K28" i="5"/>
  <c r="J28" i="5"/>
  <c r="I28" i="5"/>
  <c r="M27" i="5"/>
  <c r="M26" i="5"/>
  <c r="Z11" i="15" s="1"/>
  <c r="M25" i="5"/>
  <c r="Y11" i="15" s="1"/>
  <c r="M24" i="5"/>
  <c r="X11" i="15" s="1"/>
  <c r="M23" i="5"/>
  <c r="W11" i="15" s="1"/>
  <c r="M22" i="5"/>
  <c r="V11" i="15" s="1"/>
  <c r="M21" i="5"/>
  <c r="U11" i="15" s="1"/>
  <c r="M20" i="5"/>
  <c r="K19" i="5"/>
  <c r="J19" i="5"/>
  <c r="I19" i="5"/>
  <c r="M18" i="5"/>
  <c r="S11" i="15" s="1"/>
  <c r="M17" i="5"/>
  <c r="R11" i="15" s="1"/>
  <c r="K16" i="5"/>
  <c r="J16" i="5"/>
  <c r="I16" i="5"/>
  <c r="H16" i="5"/>
  <c r="G16" i="5"/>
  <c r="F16" i="5"/>
  <c r="M15" i="5"/>
  <c r="P11" i="15" s="1"/>
  <c r="M14" i="5"/>
  <c r="O11" i="15" s="1"/>
  <c r="M13" i="5"/>
  <c r="N11" i="15" s="1"/>
  <c r="M12" i="5"/>
  <c r="M11" i="15" s="1"/>
  <c r="M11" i="5"/>
  <c r="L11" i="15" s="1"/>
  <c r="M10" i="5"/>
  <c r="J11" i="15" s="1"/>
  <c r="K4" i="5"/>
  <c r="J4" i="5"/>
  <c r="I4" i="5"/>
  <c r="H4" i="5"/>
  <c r="G4" i="5"/>
  <c r="F4" i="5"/>
  <c r="K289" i="4"/>
  <c r="J289" i="4"/>
  <c r="I289" i="4"/>
  <c r="M288" i="4"/>
  <c r="BW10" i="15" s="1"/>
  <c r="M287" i="4"/>
  <c r="BV10" i="15" s="1"/>
  <c r="M286" i="4"/>
  <c r="BU10" i="15" s="1"/>
  <c r="M285" i="4"/>
  <c r="BT10" i="15" s="1"/>
  <c r="M284" i="4"/>
  <c r="BS10" i="15" s="1"/>
  <c r="M283" i="4"/>
  <c r="BR10" i="15" s="1"/>
  <c r="M282" i="4"/>
  <c r="BQ10" i="15" s="1"/>
  <c r="K281" i="4"/>
  <c r="J281" i="4"/>
  <c r="I281" i="4"/>
  <c r="M280" i="4"/>
  <c r="BO10" i="15" s="1"/>
  <c r="M279" i="4"/>
  <c r="BN10" i="15" s="1"/>
  <c r="M278" i="4"/>
  <c r="BM10" i="15" s="1"/>
  <c r="M277" i="4"/>
  <c r="BL10" i="15" s="1"/>
  <c r="M276" i="4"/>
  <c r="BK10" i="15" s="1"/>
  <c r="M275" i="4"/>
  <c r="BJ10" i="15" s="1"/>
  <c r="M274" i="4"/>
  <c r="BI10" i="15" s="1"/>
  <c r="M273" i="4"/>
  <c r="BH10" i="15" s="1"/>
  <c r="M272" i="4"/>
  <c r="BG10" i="15" s="1"/>
  <c r="K271" i="4"/>
  <c r="J271" i="4"/>
  <c r="I271" i="4"/>
  <c r="M270" i="4"/>
  <c r="GY10" i="16" s="1"/>
  <c r="M269" i="4"/>
  <c r="GX10" i="16" s="1"/>
  <c r="M268" i="4"/>
  <c r="GW10" i="16" s="1"/>
  <c r="M267" i="4"/>
  <c r="GV10" i="16" s="1"/>
  <c r="K266" i="4"/>
  <c r="J266" i="4"/>
  <c r="I266" i="4"/>
  <c r="M265" i="4"/>
  <c r="GU10" i="16" s="1"/>
  <c r="M264" i="4"/>
  <c r="GT10" i="16" s="1"/>
  <c r="M263" i="4"/>
  <c r="GS10" i="16" s="1"/>
  <c r="M262" i="4"/>
  <c r="GR10" i="16" s="1"/>
  <c r="K261" i="4"/>
  <c r="J261" i="4"/>
  <c r="I261" i="4"/>
  <c r="M260" i="4"/>
  <c r="GQ10" i="16" s="1"/>
  <c r="M259" i="4"/>
  <c r="GP10" i="16" s="1"/>
  <c r="M258" i="4"/>
  <c r="GO10" i="16" s="1"/>
  <c r="M257" i="4"/>
  <c r="GN10" i="16" s="1"/>
  <c r="K256" i="4"/>
  <c r="J256" i="4"/>
  <c r="I256" i="4"/>
  <c r="M255" i="4"/>
  <c r="GM10" i="16" s="1"/>
  <c r="M254" i="4"/>
  <c r="GL10" i="16" s="1"/>
  <c r="M253" i="4"/>
  <c r="GK10" i="16" s="1"/>
  <c r="M252" i="4"/>
  <c r="GJ10" i="16" s="1"/>
  <c r="K251" i="4"/>
  <c r="J251" i="4"/>
  <c r="I251" i="4"/>
  <c r="M250" i="4"/>
  <c r="GI10" i="16" s="1"/>
  <c r="M249" i="4"/>
  <c r="GH10" i="16" s="1"/>
  <c r="M248" i="4"/>
  <c r="GG10" i="16" s="1"/>
  <c r="M247" i="4"/>
  <c r="GF10" i="16" s="1"/>
  <c r="K246" i="4"/>
  <c r="J246" i="4"/>
  <c r="I246" i="4"/>
  <c r="M245" i="4"/>
  <c r="GE10" i="16" s="1"/>
  <c r="M244" i="4"/>
  <c r="GD10" i="16" s="1"/>
  <c r="M243" i="4"/>
  <c r="GC10" i="16" s="1"/>
  <c r="M242" i="4"/>
  <c r="GB10" i="16" s="1"/>
  <c r="K241" i="4"/>
  <c r="J241" i="4"/>
  <c r="I241" i="4"/>
  <c r="M240" i="4"/>
  <c r="GA10" i="16" s="1"/>
  <c r="M239" i="4"/>
  <c r="FZ10" i="16" s="1"/>
  <c r="M238" i="4"/>
  <c r="FY10" i="16" s="1"/>
  <c r="M237" i="4"/>
  <c r="FX10" i="16" s="1"/>
  <c r="K236" i="4"/>
  <c r="J236" i="4"/>
  <c r="I236" i="4"/>
  <c r="M235" i="4"/>
  <c r="FW10" i="16" s="1"/>
  <c r="M234" i="4"/>
  <c r="FV10" i="16" s="1"/>
  <c r="M233" i="4"/>
  <c r="FU10" i="16" s="1"/>
  <c r="M232" i="4"/>
  <c r="FT10" i="16" s="1"/>
  <c r="K231" i="4"/>
  <c r="J231" i="4"/>
  <c r="I231" i="4"/>
  <c r="M230" i="4"/>
  <c r="FS10" i="16" s="1"/>
  <c r="M229" i="4"/>
  <c r="FR10" i="16" s="1"/>
  <c r="M228" i="4"/>
  <c r="FQ10" i="16" s="1"/>
  <c r="M227" i="4"/>
  <c r="FP10" i="16" s="1"/>
  <c r="K226" i="4"/>
  <c r="J226" i="4"/>
  <c r="I226" i="4"/>
  <c r="M225" i="4"/>
  <c r="FO10" i="16" s="1"/>
  <c r="M224" i="4"/>
  <c r="FN10" i="16" s="1"/>
  <c r="M223" i="4"/>
  <c r="FM10" i="16" s="1"/>
  <c r="M222" i="4"/>
  <c r="FL10" i="16" s="1"/>
  <c r="K221" i="4"/>
  <c r="J221" i="4"/>
  <c r="I221" i="4"/>
  <c r="M220" i="4"/>
  <c r="FK10" i="16" s="1"/>
  <c r="M219" i="4"/>
  <c r="FJ10" i="16" s="1"/>
  <c r="M218" i="4"/>
  <c r="FI10" i="16" s="1"/>
  <c r="M217" i="4"/>
  <c r="FH10" i="16" s="1"/>
  <c r="K216" i="4"/>
  <c r="J216" i="4"/>
  <c r="I216" i="4"/>
  <c r="M215" i="4"/>
  <c r="FG10" i="16" s="1"/>
  <c r="M214" i="4"/>
  <c r="FF10" i="16" s="1"/>
  <c r="M213" i="4"/>
  <c r="FE10" i="16" s="1"/>
  <c r="M212" i="4"/>
  <c r="FD10" i="16" s="1"/>
  <c r="K211" i="4"/>
  <c r="J211" i="4"/>
  <c r="I211" i="4"/>
  <c r="M210" i="4"/>
  <c r="FC10" i="16" s="1"/>
  <c r="M209" i="4"/>
  <c r="FB10" i="16" s="1"/>
  <c r="M208" i="4"/>
  <c r="FA10" i="16" s="1"/>
  <c r="M207" i="4"/>
  <c r="EZ10" i="16" s="1"/>
  <c r="K206" i="4"/>
  <c r="J206" i="4"/>
  <c r="I206" i="4"/>
  <c r="M205" i="4"/>
  <c r="EY10" i="16" s="1"/>
  <c r="M204" i="4"/>
  <c r="EX10" i="16" s="1"/>
  <c r="M203" i="4"/>
  <c r="EW10" i="16" s="1"/>
  <c r="M202" i="4"/>
  <c r="EV10" i="16" s="1"/>
  <c r="M201" i="4"/>
  <c r="EU10" i="16" s="1"/>
  <c r="M200" i="4"/>
  <c r="ET10" i="16" s="1"/>
  <c r="M199" i="4"/>
  <c r="ES10" i="16" s="1"/>
  <c r="M198" i="4"/>
  <c r="ER10" i="16" s="1"/>
  <c r="M197" i="4"/>
  <c r="EQ10" i="16" s="1"/>
  <c r="M196" i="4"/>
  <c r="EP10" i="16" s="1"/>
  <c r="M195" i="4"/>
  <c r="EO10" i="16" s="1"/>
  <c r="M194" i="4"/>
  <c r="EN10" i="16" s="1"/>
  <c r="M193" i="4"/>
  <c r="DZ10" i="16" s="1"/>
  <c r="M192" i="4"/>
  <c r="EM10" i="16" s="1"/>
  <c r="M191" i="4"/>
  <c r="EL10" i="16" s="1"/>
  <c r="M190" i="4"/>
  <c r="EK10" i="16" s="1"/>
  <c r="M189" i="4"/>
  <c r="EJ10" i="16" s="1"/>
  <c r="M188" i="4"/>
  <c r="EI10" i="16" s="1"/>
  <c r="M187" i="4"/>
  <c r="EH10" i="16" s="1"/>
  <c r="M186" i="4"/>
  <c r="EG10" i="16" s="1"/>
  <c r="M185" i="4"/>
  <c r="EE10" i="16" s="1"/>
  <c r="M184" i="4"/>
  <c r="EF10" i="16" s="1"/>
  <c r="M183" i="4"/>
  <c r="EC10" i="16" s="1"/>
  <c r="M182" i="4"/>
  <c r="ED10" i="16" s="1"/>
  <c r="M181" i="4"/>
  <c r="EA10" i="16" s="1"/>
  <c r="M180" i="4"/>
  <c r="EB10" i="16" s="1"/>
  <c r="M179" i="4"/>
  <c r="DY10" i="16" s="1"/>
  <c r="K178" i="4"/>
  <c r="J178" i="4"/>
  <c r="I178" i="4"/>
  <c r="K177" i="4"/>
  <c r="J177" i="4"/>
  <c r="I177" i="4"/>
  <c r="M176" i="4"/>
  <c r="DV10" i="16" s="1"/>
  <c r="M175" i="4"/>
  <c r="DU10" i="16" s="1"/>
  <c r="M174" i="4"/>
  <c r="DT10" i="16" s="1"/>
  <c r="M173" i="4"/>
  <c r="DS10" i="16" s="1"/>
  <c r="M172" i="4"/>
  <c r="DR10" i="16" s="1"/>
  <c r="M171" i="4"/>
  <c r="DQ10" i="16" s="1"/>
  <c r="M170" i="4"/>
  <c r="DP10" i="16" s="1"/>
  <c r="M169" i="4"/>
  <c r="DO10" i="16" s="1"/>
  <c r="M168" i="4"/>
  <c r="DN10" i="16" s="1"/>
  <c r="M167" i="4"/>
  <c r="DM10" i="16" s="1"/>
  <c r="M166" i="4"/>
  <c r="DL10" i="16" s="1"/>
  <c r="M165" i="4"/>
  <c r="DK10" i="16" s="1"/>
  <c r="M164" i="4"/>
  <c r="DJ10" i="16" s="1"/>
  <c r="M163" i="4"/>
  <c r="DI10" i="16" s="1"/>
  <c r="M162" i="4"/>
  <c r="DH10" i="16" s="1"/>
  <c r="M161" i="4"/>
  <c r="DG10" i="16" s="1"/>
  <c r="K160" i="4"/>
  <c r="J160" i="4"/>
  <c r="I160" i="4"/>
  <c r="K159" i="4"/>
  <c r="J159" i="4"/>
  <c r="I159" i="4"/>
  <c r="M158" i="4"/>
  <c r="DD10" i="16" s="1"/>
  <c r="M157" i="4"/>
  <c r="DC10" i="16" s="1"/>
  <c r="M156" i="4"/>
  <c r="DB10" i="16" s="1"/>
  <c r="M155" i="4"/>
  <c r="DA10" i="16" s="1"/>
  <c r="M154" i="4"/>
  <c r="CZ10" i="16" s="1"/>
  <c r="M153" i="4"/>
  <c r="CY10" i="16" s="1"/>
  <c r="M152" i="4"/>
  <c r="CX10" i="16" s="1"/>
  <c r="M151" i="4"/>
  <c r="CW10" i="16" s="1"/>
  <c r="M150" i="4"/>
  <c r="CV10" i="16" s="1"/>
  <c r="M149" i="4"/>
  <c r="CU10" i="16" s="1"/>
  <c r="M148" i="4"/>
  <c r="CT10" i="16" s="1"/>
  <c r="M147" i="4"/>
  <c r="CS10" i="16" s="1"/>
  <c r="M146" i="4"/>
  <c r="CR10" i="16" s="1"/>
  <c r="M145" i="4"/>
  <c r="CQ10" i="16" s="1"/>
  <c r="M144" i="4"/>
  <c r="CP10" i="16" s="1"/>
  <c r="M143" i="4"/>
  <c r="CO10" i="16" s="1"/>
  <c r="M142" i="4"/>
  <c r="CN10" i="16" s="1"/>
  <c r="M141" i="4"/>
  <c r="CM10" i="16" s="1"/>
  <c r="M140" i="4"/>
  <c r="CL10" i="16" s="1"/>
  <c r="M139" i="4"/>
  <c r="CK10" i="16" s="1"/>
  <c r="M138" i="4"/>
  <c r="CJ10" i="16" s="1"/>
  <c r="M137" i="4"/>
  <c r="CI10" i="16" s="1"/>
  <c r="M136" i="4"/>
  <c r="CH10" i="16" s="1"/>
  <c r="M135" i="4"/>
  <c r="CG10" i="16" s="1"/>
  <c r="M134" i="4"/>
  <c r="CF10" i="16" s="1"/>
  <c r="M133" i="4"/>
  <c r="CE10" i="16" s="1"/>
  <c r="M132" i="4"/>
  <c r="CD10" i="16" s="1"/>
  <c r="M131" i="4"/>
  <c r="CC10" i="16" s="1"/>
  <c r="M130" i="4"/>
  <c r="CB10" i="16" s="1"/>
  <c r="M129" i="4"/>
  <c r="CA10" i="16" s="1"/>
  <c r="M128" i="4"/>
  <c r="BZ10" i="16" s="1"/>
  <c r="M127" i="4"/>
  <c r="BY10" i="16" s="1"/>
  <c r="K126" i="4"/>
  <c r="J126" i="4"/>
  <c r="I126" i="4"/>
  <c r="K125" i="4"/>
  <c r="J125" i="4"/>
  <c r="I125" i="4"/>
  <c r="M124" i="4"/>
  <c r="BV10" i="16" s="1"/>
  <c r="M123" i="4"/>
  <c r="BU10" i="16" s="1"/>
  <c r="M122" i="4"/>
  <c r="BT10" i="16" s="1"/>
  <c r="M121" i="4"/>
  <c r="BS10" i="16" s="1"/>
  <c r="M120" i="4"/>
  <c r="BR10" i="16" s="1"/>
  <c r="M119" i="4"/>
  <c r="BQ10" i="16" s="1"/>
  <c r="M118" i="4"/>
  <c r="BP10" i="16" s="1"/>
  <c r="M117" i="4"/>
  <c r="BO10" i="16" s="1"/>
  <c r="M116" i="4"/>
  <c r="BN10" i="16" s="1"/>
  <c r="M115" i="4"/>
  <c r="BM10" i="16" s="1"/>
  <c r="M114" i="4"/>
  <c r="BL10" i="16" s="1"/>
  <c r="M113" i="4"/>
  <c r="BK10" i="16" s="1"/>
  <c r="M112" i="4"/>
  <c r="BJ10" i="16" s="1"/>
  <c r="M111" i="4"/>
  <c r="BI10" i="16" s="1"/>
  <c r="M110" i="4"/>
  <c r="BH10" i="16" s="1"/>
  <c r="M109" i="4"/>
  <c r="BG10" i="16" s="1"/>
  <c r="M108" i="4"/>
  <c r="BF10" i="16" s="1"/>
  <c r="M107" i="4"/>
  <c r="BE10" i="16" s="1"/>
  <c r="M106" i="4"/>
  <c r="BD10" i="16" s="1"/>
  <c r="M105" i="4"/>
  <c r="BC10" i="16" s="1"/>
  <c r="M104" i="4"/>
  <c r="BB10" i="16" s="1"/>
  <c r="M103" i="4"/>
  <c r="BA10" i="16" s="1"/>
  <c r="M102" i="4"/>
  <c r="AZ10" i="16" s="1"/>
  <c r="M101" i="4"/>
  <c r="AY10" i="16" s="1"/>
  <c r="M100" i="4"/>
  <c r="AX10" i="16" s="1"/>
  <c r="M99" i="4"/>
  <c r="AW10" i="16" s="1"/>
  <c r="M98" i="4"/>
  <c r="AV10" i="16" s="1"/>
  <c r="M97" i="4"/>
  <c r="AU10" i="16" s="1"/>
  <c r="M96" i="4"/>
  <c r="AT10" i="16" s="1"/>
  <c r="M95" i="4"/>
  <c r="AS10" i="16" s="1"/>
  <c r="M94" i="4"/>
  <c r="AR10" i="16" s="1"/>
  <c r="M93" i="4"/>
  <c r="AQ10" i="16" s="1"/>
  <c r="K92" i="4"/>
  <c r="J92" i="4"/>
  <c r="I92" i="4"/>
  <c r="K91" i="4"/>
  <c r="J91" i="4"/>
  <c r="I91" i="4"/>
  <c r="M90" i="4"/>
  <c r="AN10" i="16" s="1"/>
  <c r="M89" i="4"/>
  <c r="AM10" i="16" s="1"/>
  <c r="M88" i="4"/>
  <c r="AL10" i="16" s="1"/>
  <c r="M87" i="4"/>
  <c r="AK10" i="16" s="1"/>
  <c r="M86" i="4"/>
  <c r="AJ10" i="16" s="1"/>
  <c r="M85" i="4"/>
  <c r="AI10" i="16" s="1"/>
  <c r="M84" i="4"/>
  <c r="AH10" i="16" s="1"/>
  <c r="M83" i="4"/>
  <c r="AG10" i="16" s="1"/>
  <c r="M82" i="4"/>
  <c r="AF10" i="16" s="1"/>
  <c r="M81" i="4"/>
  <c r="AE10" i="16" s="1"/>
  <c r="M80" i="4"/>
  <c r="AD10" i="16" s="1"/>
  <c r="M79" i="4"/>
  <c r="AC10" i="16" s="1"/>
  <c r="M78" i="4"/>
  <c r="AB10" i="16" s="1"/>
  <c r="M77" i="4"/>
  <c r="AA10" i="16" s="1"/>
  <c r="M76" i="4"/>
  <c r="Z10" i="16" s="1"/>
  <c r="M75" i="4"/>
  <c r="Y10" i="16" s="1"/>
  <c r="M74" i="4"/>
  <c r="X10" i="16" s="1"/>
  <c r="M73" i="4"/>
  <c r="W10" i="16" s="1"/>
  <c r="M72" i="4"/>
  <c r="V10" i="16" s="1"/>
  <c r="M71" i="4"/>
  <c r="U10" i="16" s="1"/>
  <c r="M70" i="4"/>
  <c r="T10" i="16" s="1"/>
  <c r="M69" i="4"/>
  <c r="S10" i="16" s="1"/>
  <c r="M68" i="4"/>
  <c r="R10" i="16" s="1"/>
  <c r="M67" i="4"/>
  <c r="Q10" i="16" s="1"/>
  <c r="M66" i="4"/>
  <c r="P10" i="16" s="1"/>
  <c r="M65" i="4"/>
  <c r="O10" i="16" s="1"/>
  <c r="M64" i="4"/>
  <c r="N10" i="16" s="1"/>
  <c r="M63" i="4"/>
  <c r="M10" i="16" s="1"/>
  <c r="M62" i="4"/>
  <c r="L10" i="16" s="1"/>
  <c r="M61" i="4"/>
  <c r="K10" i="16" s="1"/>
  <c r="M60" i="4"/>
  <c r="J10" i="16" s="1"/>
  <c r="M59" i="4"/>
  <c r="I10" i="16" s="1"/>
  <c r="K58" i="4"/>
  <c r="J58" i="4"/>
  <c r="I58" i="4"/>
  <c r="M57" i="4"/>
  <c r="BE10" i="15" s="1"/>
  <c r="M56" i="4"/>
  <c r="BD10" i="15" s="1"/>
  <c r="M55" i="4"/>
  <c r="BC10" i="15" s="1"/>
  <c r="M54" i="4"/>
  <c r="BB10" i="15" s="1"/>
  <c r="M53" i="4"/>
  <c r="BA10" i="15" s="1"/>
  <c r="M52" i="4"/>
  <c r="AZ10" i="15" s="1"/>
  <c r="M51" i="4"/>
  <c r="AY10" i="15" s="1"/>
  <c r="M50" i="4"/>
  <c r="AX10" i="15" s="1"/>
  <c r="M49" i="4"/>
  <c r="AW10" i="15" s="1"/>
  <c r="M48" i="4"/>
  <c r="AV10" i="15" s="1"/>
  <c r="M47" i="4"/>
  <c r="AU10" i="15" s="1"/>
  <c r="M46" i="4"/>
  <c r="AT10" i="15" s="1"/>
  <c r="K45" i="4"/>
  <c r="J45" i="4"/>
  <c r="I45" i="4"/>
  <c r="M44" i="4"/>
  <c r="AR10" i="15" s="1"/>
  <c r="M43" i="4"/>
  <c r="AQ10" i="15" s="1"/>
  <c r="M42" i="4"/>
  <c r="AP10" i="15" s="1"/>
  <c r="M41" i="4"/>
  <c r="AO10" i="15" s="1"/>
  <c r="K40" i="4"/>
  <c r="J40" i="4"/>
  <c r="I40" i="4"/>
  <c r="M39" i="4"/>
  <c r="AK10" i="15" s="1"/>
  <c r="M38" i="4"/>
  <c r="AJ10" i="15" s="1"/>
  <c r="M37" i="4"/>
  <c r="AI10" i="15" s="1"/>
  <c r="M36" i="4"/>
  <c r="AH10" i="15" s="1"/>
  <c r="M35" i="4"/>
  <c r="AG10" i="15" s="1"/>
  <c r="M34" i="4"/>
  <c r="AF10" i="15" s="1"/>
  <c r="M33" i="4"/>
  <c r="AE10" i="15" s="1"/>
  <c r="M32" i="4"/>
  <c r="AN10" i="15" s="1"/>
  <c r="M31" i="4"/>
  <c r="AM10" i="15" s="1"/>
  <c r="M30" i="4"/>
  <c r="AD10" i="15" s="1"/>
  <c r="M29" i="4"/>
  <c r="AC10" i="15" s="1"/>
  <c r="K28" i="4"/>
  <c r="J28" i="4"/>
  <c r="I28" i="4"/>
  <c r="M27" i="4"/>
  <c r="AA10" i="15" s="1"/>
  <c r="M26" i="4"/>
  <c r="Z10" i="15" s="1"/>
  <c r="M25" i="4"/>
  <c r="Y10" i="15" s="1"/>
  <c r="M24" i="4"/>
  <c r="X10" i="15" s="1"/>
  <c r="M23" i="4"/>
  <c r="W10" i="15" s="1"/>
  <c r="M22" i="4"/>
  <c r="V10" i="15" s="1"/>
  <c r="M21" i="4"/>
  <c r="U10" i="15" s="1"/>
  <c r="M20" i="4"/>
  <c r="K19" i="4"/>
  <c r="J19" i="4"/>
  <c r="I19" i="4"/>
  <c r="M18" i="4"/>
  <c r="S10" i="15" s="1"/>
  <c r="M17" i="4"/>
  <c r="R10" i="15" s="1"/>
  <c r="K16" i="4"/>
  <c r="J16" i="4"/>
  <c r="I16" i="4"/>
  <c r="H16" i="4"/>
  <c r="G16" i="4"/>
  <c r="F16" i="4"/>
  <c r="M15" i="4"/>
  <c r="P10" i="15" s="1"/>
  <c r="M14" i="4"/>
  <c r="O10" i="15" s="1"/>
  <c r="M13" i="4"/>
  <c r="N10" i="15" s="1"/>
  <c r="M12" i="4"/>
  <c r="M10" i="15" s="1"/>
  <c r="M11" i="4"/>
  <c r="L10" i="15" s="1"/>
  <c r="M10" i="4"/>
  <c r="J10" i="15" s="1"/>
  <c r="K4" i="4"/>
  <c r="J4" i="4"/>
  <c r="I4" i="4"/>
  <c r="H4" i="4"/>
  <c r="G4" i="4"/>
  <c r="F4" i="4"/>
  <c r="K289" i="3"/>
  <c r="J289" i="3"/>
  <c r="I289" i="3"/>
  <c r="H289" i="3"/>
  <c r="G289" i="3"/>
  <c r="F289" i="3"/>
  <c r="M288" i="3"/>
  <c r="BW9" i="15" s="1"/>
  <c r="M287" i="3"/>
  <c r="BV9" i="15" s="1"/>
  <c r="M286" i="3"/>
  <c r="BU9" i="15" s="1"/>
  <c r="M285" i="3"/>
  <c r="BT9" i="15" s="1"/>
  <c r="M284" i="3"/>
  <c r="BS9" i="15" s="1"/>
  <c r="M283" i="3"/>
  <c r="BR9" i="15" s="1"/>
  <c r="M282" i="3"/>
  <c r="BQ9" i="15" s="1"/>
  <c r="K281" i="3"/>
  <c r="J281" i="3"/>
  <c r="I281" i="3"/>
  <c r="H281" i="3"/>
  <c r="G281" i="3"/>
  <c r="F281" i="3"/>
  <c r="M280" i="3"/>
  <c r="BO9" i="15" s="1"/>
  <c r="M279" i="3"/>
  <c r="BN9" i="15" s="1"/>
  <c r="M278" i="3"/>
  <c r="BM9" i="15" s="1"/>
  <c r="M277" i="3"/>
  <c r="BL9" i="15" s="1"/>
  <c r="M276" i="3"/>
  <c r="BK9" i="15" s="1"/>
  <c r="M275" i="3"/>
  <c r="BJ9" i="15" s="1"/>
  <c r="M274" i="3"/>
  <c r="BI9" i="15" s="1"/>
  <c r="M273" i="3"/>
  <c r="BH9" i="15" s="1"/>
  <c r="M272" i="3"/>
  <c r="BG9" i="15" s="1"/>
  <c r="K271" i="3"/>
  <c r="J271" i="3"/>
  <c r="I271" i="3"/>
  <c r="H271" i="3"/>
  <c r="G271" i="3"/>
  <c r="F271" i="3"/>
  <c r="M270" i="3"/>
  <c r="GY9" i="16" s="1"/>
  <c r="M269" i="3"/>
  <c r="GX9" i="16" s="1"/>
  <c r="M268" i="3"/>
  <c r="GW9" i="16" s="1"/>
  <c r="M267" i="3"/>
  <c r="GV9" i="16" s="1"/>
  <c r="K266" i="3"/>
  <c r="J266" i="3"/>
  <c r="I266" i="3"/>
  <c r="H266" i="3"/>
  <c r="G266" i="3"/>
  <c r="F266" i="3"/>
  <c r="M265" i="3"/>
  <c r="GU9" i="16" s="1"/>
  <c r="M264" i="3"/>
  <c r="GT9" i="16" s="1"/>
  <c r="M263" i="3"/>
  <c r="GS9" i="16" s="1"/>
  <c r="M262" i="3"/>
  <c r="GR9" i="16" s="1"/>
  <c r="K261" i="3"/>
  <c r="J261" i="3"/>
  <c r="I261" i="3"/>
  <c r="H261" i="3"/>
  <c r="G261" i="3"/>
  <c r="F261" i="3"/>
  <c r="M260" i="3"/>
  <c r="GQ9" i="16" s="1"/>
  <c r="M259" i="3"/>
  <c r="GP9" i="16" s="1"/>
  <c r="M258" i="3"/>
  <c r="GO9" i="16" s="1"/>
  <c r="M257" i="3"/>
  <c r="GN9" i="16" s="1"/>
  <c r="K256" i="3"/>
  <c r="J256" i="3"/>
  <c r="I256" i="3"/>
  <c r="H256" i="3"/>
  <c r="G256" i="3"/>
  <c r="F256" i="3"/>
  <c r="M255" i="3"/>
  <c r="GM9" i="16" s="1"/>
  <c r="M254" i="3"/>
  <c r="GL9" i="16" s="1"/>
  <c r="M253" i="3"/>
  <c r="GK9" i="16" s="1"/>
  <c r="M252" i="3"/>
  <c r="GJ9" i="16" s="1"/>
  <c r="K251" i="3"/>
  <c r="J251" i="3"/>
  <c r="I251" i="3"/>
  <c r="H251" i="3"/>
  <c r="G251" i="3"/>
  <c r="F251" i="3"/>
  <c r="M250" i="3"/>
  <c r="GI9" i="16" s="1"/>
  <c r="M249" i="3"/>
  <c r="GH9" i="16" s="1"/>
  <c r="M248" i="3"/>
  <c r="GG9" i="16" s="1"/>
  <c r="M247" i="3"/>
  <c r="GF9" i="16" s="1"/>
  <c r="K246" i="3"/>
  <c r="J246" i="3"/>
  <c r="I246" i="3"/>
  <c r="H246" i="3"/>
  <c r="G246" i="3"/>
  <c r="F246" i="3"/>
  <c r="M245" i="3"/>
  <c r="GE9" i="16" s="1"/>
  <c r="M244" i="3"/>
  <c r="GD9" i="16" s="1"/>
  <c r="M243" i="3"/>
  <c r="GC9" i="16" s="1"/>
  <c r="M242" i="3"/>
  <c r="GB9" i="16" s="1"/>
  <c r="K241" i="3"/>
  <c r="J241" i="3"/>
  <c r="I241" i="3"/>
  <c r="H241" i="3"/>
  <c r="G241" i="3"/>
  <c r="F241" i="3"/>
  <c r="M240" i="3"/>
  <c r="GA9" i="16" s="1"/>
  <c r="M239" i="3"/>
  <c r="FZ9" i="16" s="1"/>
  <c r="M238" i="3"/>
  <c r="FY9" i="16" s="1"/>
  <c r="M237" i="3"/>
  <c r="FX9" i="16" s="1"/>
  <c r="K236" i="3"/>
  <c r="J236" i="3"/>
  <c r="I236" i="3"/>
  <c r="H236" i="3"/>
  <c r="G236" i="3"/>
  <c r="F236" i="3"/>
  <c r="M235" i="3"/>
  <c r="FW9" i="16" s="1"/>
  <c r="M234" i="3"/>
  <c r="FV9" i="16" s="1"/>
  <c r="M233" i="3"/>
  <c r="FU9" i="16" s="1"/>
  <c r="M232" i="3"/>
  <c r="FT9" i="16" s="1"/>
  <c r="K231" i="3"/>
  <c r="J231" i="3"/>
  <c r="I231" i="3"/>
  <c r="H231" i="3"/>
  <c r="G231" i="3"/>
  <c r="F231" i="3"/>
  <c r="M230" i="3"/>
  <c r="FS9" i="16" s="1"/>
  <c r="M229" i="3"/>
  <c r="FR9" i="16" s="1"/>
  <c r="M228" i="3"/>
  <c r="FQ9" i="16" s="1"/>
  <c r="M227" i="3"/>
  <c r="FP9" i="16" s="1"/>
  <c r="K226" i="3"/>
  <c r="J226" i="3"/>
  <c r="I226" i="3"/>
  <c r="H226" i="3"/>
  <c r="G226" i="3"/>
  <c r="F226" i="3"/>
  <c r="M225" i="3"/>
  <c r="FO9" i="16" s="1"/>
  <c r="M224" i="3"/>
  <c r="FN9" i="16" s="1"/>
  <c r="M223" i="3"/>
  <c r="FM9" i="16" s="1"/>
  <c r="M222" i="3"/>
  <c r="FL9" i="16" s="1"/>
  <c r="K221" i="3"/>
  <c r="J221" i="3"/>
  <c r="I221" i="3"/>
  <c r="H221" i="3"/>
  <c r="G221" i="3"/>
  <c r="F221" i="3"/>
  <c r="M220" i="3"/>
  <c r="FK9" i="16" s="1"/>
  <c r="M219" i="3"/>
  <c r="FJ9" i="16" s="1"/>
  <c r="M218" i="3"/>
  <c r="FI9" i="16" s="1"/>
  <c r="M217" i="3"/>
  <c r="FH9" i="16" s="1"/>
  <c r="K216" i="3"/>
  <c r="J216" i="3"/>
  <c r="I216" i="3"/>
  <c r="H216" i="3"/>
  <c r="G216" i="3"/>
  <c r="F216" i="3"/>
  <c r="M215" i="3"/>
  <c r="FG9" i="16" s="1"/>
  <c r="M214" i="3"/>
  <c r="FF9" i="16" s="1"/>
  <c r="M213" i="3"/>
  <c r="FE9" i="16" s="1"/>
  <c r="M212" i="3"/>
  <c r="FD9" i="16" s="1"/>
  <c r="K211" i="3"/>
  <c r="J211" i="3"/>
  <c r="I211" i="3"/>
  <c r="H211" i="3"/>
  <c r="G211" i="3"/>
  <c r="F211" i="3"/>
  <c r="M210" i="3"/>
  <c r="FC9" i="16" s="1"/>
  <c r="M209" i="3"/>
  <c r="FB9" i="16" s="1"/>
  <c r="M208" i="3"/>
  <c r="FA9" i="16" s="1"/>
  <c r="M207" i="3"/>
  <c r="EZ9" i="16" s="1"/>
  <c r="K206" i="3"/>
  <c r="J206" i="3"/>
  <c r="I206" i="3"/>
  <c r="H206" i="3"/>
  <c r="G206" i="3"/>
  <c r="F206" i="3"/>
  <c r="M205" i="3"/>
  <c r="EY9" i="16" s="1"/>
  <c r="M204" i="3"/>
  <c r="EX9" i="16" s="1"/>
  <c r="M203" i="3"/>
  <c r="EW9" i="16" s="1"/>
  <c r="M202" i="3"/>
  <c r="EV9" i="16" s="1"/>
  <c r="M201" i="3"/>
  <c r="EU9" i="16" s="1"/>
  <c r="M200" i="3"/>
  <c r="ET9" i="16" s="1"/>
  <c r="M199" i="3"/>
  <c r="ES9" i="16" s="1"/>
  <c r="M198" i="3"/>
  <c r="ER9" i="16" s="1"/>
  <c r="M197" i="3"/>
  <c r="EQ9" i="16" s="1"/>
  <c r="M196" i="3"/>
  <c r="EP9" i="16" s="1"/>
  <c r="M195" i="3"/>
  <c r="EO9" i="16" s="1"/>
  <c r="M194" i="3"/>
  <c r="EN9" i="16" s="1"/>
  <c r="M193" i="3"/>
  <c r="DZ9" i="16" s="1"/>
  <c r="M192" i="3"/>
  <c r="EM9" i="16" s="1"/>
  <c r="M191" i="3"/>
  <c r="EL9" i="16" s="1"/>
  <c r="M190" i="3"/>
  <c r="EK9" i="16" s="1"/>
  <c r="M189" i="3"/>
  <c r="EJ9" i="16" s="1"/>
  <c r="M188" i="3"/>
  <c r="EI9" i="16" s="1"/>
  <c r="M187" i="3"/>
  <c r="EH9" i="16" s="1"/>
  <c r="M186" i="3"/>
  <c r="EG9" i="16" s="1"/>
  <c r="M185" i="3"/>
  <c r="EE9" i="16" s="1"/>
  <c r="M184" i="3"/>
  <c r="EF9" i="16" s="1"/>
  <c r="M183" i="3"/>
  <c r="EC9" i="16" s="1"/>
  <c r="M182" i="3"/>
  <c r="ED9" i="16" s="1"/>
  <c r="M181" i="3"/>
  <c r="EA9" i="16" s="1"/>
  <c r="M180" i="3"/>
  <c r="EB9" i="16" s="1"/>
  <c r="M179" i="3"/>
  <c r="DY9" i="16" s="1"/>
  <c r="K178" i="3"/>
  <c r="J178" i="3"/>
  <c r="I178" i="3"/>
  <c r="H178" i="3"/>
  <c r="F178" i="3"/>
  <c r="K177" i="3"/>
  <c r="J177" i="3"/>
  <c r="I177" i="3"/>
  <c r="M176" i="3"/>
  <c r="DV9" i="16" s="1"/>
  <c r="H175" i="3"/>
  <c r="H177" i="3" s="1"/>
  <c r="G175" i="3"/>
  <c r="F175" i="3"/>
  <c r="F177" i="3" s="1"/>
  <c r="M174" i="3"/>
  <c r="DT9" i="16" s="1"/>
  <c r="M173" i="3"/>
  <c r="DS9" i="16" s="1"/>
  <c r="G172" i="3"/>
  <c r="M172" i="3" s="1"/>
  <c r="DR9" i="16" s="1"/>
  <c r="M171" i="3"/>
  <c r="DQ9" i="16" s="1"/>
  <c r="M170" i="3"/>
  <c r="DP9" i="16" s="1"/>
  <c r="M169" i="3"/>
  <c r="DO9" i="16" s="1"/>
  <c r="M168" i="3"/>
  <c r="DN9" i="16" s="1"/>
  <c r="M167" i="3"/>
  <c r="DM9" i="16" s="1"/>
  <c r="M166" i="3"/>
  <c r="DL9" i="16" s="1"/>
  <c r="M165" i="3"/>
  <c r="DK9" i="16" s="1"/>
  <c r="M164" i="3"/>
  <c r="DJ9" i="16" s="1"/>
  <c r="M163" i="3"/>
  <c r="DI9" i="16" s="1"/>
  <c r="G162" i="3"/>
  <c r="M162" i="3" s="1"/>
  <c r="DH9" i="16" s="1"/>
  <c r="M161" i="3"/>
  <c r="DG9" i="16" s="1"/>
  <c r="K160" i="3"/>
  <c r="J160" i="3"/>
  <c r="I160" i="3"/>
  <c r="H160" i="3"/>
  <c r="G160" i="3"/>
  <c r="F160" i="3"/>
  <c r="K159" i="3"/>
  <c r="J159" i="3"/>
  <c r="I159" i="3"/>
  <c r="H159" i="3"/>
  <c r="G159" i="3"/>
  <c r="F159" i="3"/>
  <c r="M158" i="3"/>
  <c r="DD9" i="16" s="1"/>
  <c r="M157" i="3"/>
  <c r="DC9" i="16" s="1"/>
  <c r="M156" i="3"/>
  <c r="DB9" i="16" s="1"/>
  <c r="M155" i="3"/>
  <c r="DA9" i="16" s="1"/>
  <c r="M154" i="3"/>
  <c r="CZ9" i="16" s="1"/>
  <c r="M153" i="3"/>
  <c r="CY9" i="16" s="1"/>
  <c r="M152" i="3"/>
  <c r="CX9" i="16" s="1"/>
  <c r="M151" i="3"/>
  <c r="CW9" i="16" s="1"/>
  <c r="M150" i="3"/>
  <c r="CV9" i="16" s="1"/>
  <c r="M149" i="3"/>
  <c r="CU9" i="16" s="1"/>
  <c r="M148" i="3"/>
  <c r="CT9" i="16" s="1"/>
  <c r="M147" i="3"/>
  <c r="CS9" i="16" s="1"/>
  <c r="M146" i="3"/>
  <c r="CR9" i="16" s="1"/>
  <c r="M145" i="3"/>
  <c r="CQ9" i="16" s="1"/>
  <c r="M144" i="3"/>
  <c r="CP9" i="16" s="1"/>
  <c r="M143" i="3"/>
  <c r="CO9" i="16" s="1"/>
  <c r="M142" i="3"/>
  <c r="CN9" i="16" s="1"/>
  <c r="M141" i="3"/>
  <c r="CM9" i="16" s="1"/>
  <c r="M140" i="3"/>
  <c r="CL9" i="16" s="1"/>
  <c r="M139" i="3"/>
  <c r="CK9" i="16" s="1"/>
  <c r="M138" i="3"/>
  <c r="CJ9" i="16" s="1"/>
  <c r="M137" i="3"/>
  <c r="CI9" i="16" s="1"/>
  <c r="M136" i="3"/>
  <c r="CH9" i="16" s="1"/>
  <c r="M135" i="3"/>
  <c r="CG9" i="16" s="1"/>
  <c r="M134" i="3"/>
  <c r="CF9" i="16" s="1"/>
  <c r="M133" i="3"/>
  <c r="CE9" i="16" s="1"/>
  <c r="M132" i="3"/>
  <c r="CD9" i="16" s="1"/>
  <c r="M131" i="3"/>
  <c r="CC9" i="16" s="1"/>
  <c r="M130" i="3"/>
  <c r="CB9" i="16" s="1"/>
  <c r="M129" i="3"/>
  <c r="CA9" i="16" s="1"/>
  <c r="M128" i="3"/>
  <c r="BZ9" i="16" s="1"/>
  <c r="M127" i="3"/>
  <c r="BY9" i="16" s="1"/>
  <c r="K126" i="3"/>
  <c r="J126" i="3"/>
  <c r="I126" i="3"/>
  <c r="H126" i="3"/>
  <c r="G126" i="3"/>
  <c r="F126" i="3"/>
  <c r="K125" i="3"/>
  <c r="J125" i="3"/>
  <c r="I125" i="3"/>
  <c r="H125" i="3"/>
  <c r="G125" i="3"/>
  <c r="F125" i="3"/>
  <c r="M124" i="3"/>
  <c r="BV9" i="16" s="1"/>
  <c r="M123" i="3"/>
  <c r="BU9" i="16" s="1"/>
  <c r="M122" i="3"/>
  <c r="BT9" i="16" s="1"/>
  <c r="M121" i="3"/>
  <c r="BS9" i="16" s="1"/>
  <c r="M120" i="3"/>
  <c r="BR9" i="16" s="1"/>
  <c r="M119" i="3"/>
  <c r="BQ9" i="16" s="1"/>
  <c r="M118" i="3"/>
  <c r="BP9" i="16" s="1"/>
  <c r="M117" i="3"/>
  <c r="BO9" i="16" s="1"/>
  <c r="M116" i="3"/>
  <c r="BN9" i="16" s="1"/>
  <c r="M115" i="3"/>
  <c r="BM9" i="16" s="1"/>
  <c r="M114" i="3"/>
  <c r="BL9" i="16" s="1"/>
  <c r="M113" i="3"/>
  <c r="BK9" i="16" s="1"/>
  <c r="M112" i="3"/>
  <c r="BJ9" i="16" s="1"/>
  <c r="M111" i="3"/>
  <c r="BI9" i="16" s="1"/>
  <c r="M110" i="3"/>
  <c r="BH9" i="16" s="1"/>
  <c r="M109" i="3"/>
  <c r="BG9" i="16" s="1"/>
  <c r="M108" i="3"/>
  <c r="BF9" i="16" s="1"/>
  <c r="M107" i="3"/>
  <c r="BE9" i="16" s="1"/>
  <c r="M106" i="3"/>
  <c r="BD9" i="16" s="1"/>
  <c r="M105" i="3"/>
  <c r="BC9" i="16" s="1"/>
  <c r="M104" i="3"/>
  <c r="BB9" i="16" s="1"/>
  <c r="M103" i="3"/>
  <c r="BA9" i="16" s="1"/>
  <c r="M102" i="3"/>
  <c r="AZ9" i="16" s="1"/>
  <c r="M101" i="3"/>
  <c r="AY9" i="16" s="1"/>
  <c r="M100" i="3"/>
  <c r="AX9" i="16" s="1"/>
  <c r="M99" i="3"/>
  <c r="AW9" i="16" s="1"/>
  <c r="M98" i="3"/>
  <c r="AV9" i="16" s="1"/>
  <c r="M97" i="3"/>
  <c r="AU9" i="16" s="1"/>
  <c r="M96" i="3"/>
  <c r="AT9" i="16" s="1"/>
  <c r="M95" i="3"/>
  <c r="AS9" i="16" s="1"/>
  <c r="M94" i="3"/>
  <c r="AR9" i="16" s="1"/>
  <c r="M93" i="3"/>
  <c r="AQ9" i="16" s="1"/>
  <c r="K92" i="3"/>
  <c r="J92" i="3"/>
  <c r="I92" i="3"/>
  <c r="H92" i="3"/>
  <c r="G92" i="3"/>
  <c r="F92" i="3"/>
  <c r="K91" i="3"/>
  <c r="J91" i="3"/>
  <c r="I91" i="3"/>
  <c r="H91" i="3"/>
  <c r="G91" i="3"/>
  <c r="M90" i="3"/>
  <c r="AN9" i="16" s="1"/>
  <c r="M89" i="3"/>
  <c r="AM9" i="16" s="1"/>
  <c r="M88" i="3"/>
  <c r="AL9" i="16" s="1"/>
  <c r="M86" i="3"/>
  <c r="AJ9" i="16" s="1"/>
  <c r="M85" i="3"/>
  <c r="AI9" i="16" s="1"/>
  <c r="M84" i="3"/>
  <c r="AH9" i="16" s="1"/>
  <c r="M82" i="3"/>
  <c r="AF9" i="16" s="1"/>
  <c r="M81" i="3"/>
  <c r="AE9" i="16" s="1"/>
  <c r="M80" i="3"/>
  <c r="AD9" i="16" s="1"/>
  <c r="M78" i="3"/>
  <c r="AB9" i="16" s="1"/>
  <c r="M77" i="3"/>
  <c r="AA9" i="16" s="1"/>
  <c r="M76" i="3"/>
  <c r="Z9" i="16" s="1"/>
  <c r="M74" i="3"/>
  <c r="X9" i="16" s="1"/>
  <c r="M73" i="3"/>
  <c r="W9" i="16" s="1"/>
  <c r="M72" i="3"/>
  <c r="V9" i="16" s="1"/>
  <c r="M70" i="3"/>
  <c r="T9" i="16" s="1"/>
  <c r="M69" i="3"/>
  <c r="S9" i="16" s="1"/>
  <c r="M68" i="3"/>
  <c r="R9" i="16" s="1"/>
  <c r="M66" i="3"/>
  <c r="P9" i="16" s="1"/>
  <c r="M65" i="3"/>
  <c r="O9" i="16" s="1"/>
  <c r="M64" i="3"/>
  <c r="N9" i="16" s="1"/>
  <c r="M62" i="3"/>
  <c r="L9" i="16" s="1"/>
  <c r="M61" i="3"/>
  <c r="K9" i="16" s="1"/>
  <c r="M60" i="3"/>
  <c r="J9" i="16" s="1"/>
  <c r="K58" i="3"/>
  <c r="J58" i="3"/>
  <c r="I58" i="3"/>
  <c r="H58" i="3"/>
  <c r="G58" i="3"/>
  <c r="F58" i="3"/>
  <c r="M57" i="3"/>
  <c r="BE9" i="15" s="1"/>
  <c r="M56" i="3"/>
  <c r="BD9" i="15" s="1"/>
  <c r="M55" i="3"/>
  <c r="BC9" i="15" s="1"/>
  <c r="M54" i="3"/>
  <c r="BB9" i="15" s="1"/>
  <c r="M53" i="3"/>
  <c r="BA9" i="15" s="1"/>
  <c r="M52" i="3"/>
  <c r="AZ9" i="15" s="1"/>
  <c r="M51" i="3"/>
  <c r="AY9" i="15" s="1"/>
  <c r="M50" i="3"/>
  <c r="AX9" i="15" s="1"/>
  <c r="M49" i="3"/>
  <c r="AW9" i="15" s="1"/>
  <c r="M48" i="3"/>
  <c r="AV9" i="15" s="1"/>
  <c r="M47" i="3"/>
  <c r="AU9" i="15" s="1"/>
  <c r="M46" i="3"/>
  <c r="AT9" i="15" s="1"/>
  <c r="K45" i="3"/>
  <c r="J45" i="3"/>
  <c r="I45" i="3"/>
  <c r="H45" i="3"/>
  <c r="G45" i="3"/>
  <c r="F45" i="3"/>
  <c r="M44" i="3"/>
  <c r="AR9" i="15" s="1"/>
  <c r="M43" i="3"/>
  <c r="AQ9" i="15" s="1"/>
  <c r="M42" i="3"/>
  <c r="AP9" i="15" s="1"/>
  <c r="M41" i="3"/>
  <c r="AO9" i="15" s="1"/>
  <c r="K40" i="3"/>
  <c r="J40" i="3"/>
  <c r="I40" i="3"/>
  <c r="H40" i="3"/>
  <c r="G40" i="3"/>
  <c r="F40" i="3"/>
  <c r="M39" i="3"/>
  <c r="AK9" i="15" s="1"/>
  <c r="M38" i="3"/>
  <c r="AJ9" i="15" s="1"/>
  <c r="M37" i="3"/>
  <c r="AI9" i="15" s="1"/>
  <c r="M36" i="3"/>
  <c r="AH9" i="15" s="1"/>
  <c r="M35" i="3"/>
  <c r="AG9" i="15" s="1"/>
  <c r="M34" i="3"/>
  <c r="AF9" i="15" s="1"/>
  <c r="M33" i="3"/>
  <c r="AE9" i="15" s="1"/>
  <c r="M32" i="3"/>
  <c r="AN9" i="15" s="1"/>
  <c r="M31" i="3"/>
  <c r="AM9" i="15" s="1"/>
  <c r="M30" i="3"/>
  <c r="AD9" i="15" s="1"/>
  <c r="M29" i="3"/>
  <c r="AC9" i="15" s="1"/>
  <c r="K28" i="3"/>
  <c r="J28" i="3"/>
  <c r="I28" i="3"/>
  <c r="H28" i="3"/>
  <c r="G28" i="3"/>
  <c r="F28" i="3"/>
  <c r="M27" i="3"/>
  <c r="AA9" i="15" s="1"/>
  <c r="M26" i="3"/>
  <c r="Z9" i="15" s="1"/>
  <c r="M25" i="3"/>
  <c r="Y9" i="15" s="1"/>
  <c r="M24" i="3"/>
  <c r="X9" i="15" s="1"/>
  <c r="M23" i="3"/>
  <c r="W9" i="15" s="1"/>
  <c r="M22" i="3"/>
  <c r="V9" i="15" s="1"/>
  <c r="M21" i="3"/>
  <c r="U9" i="15" s="1"/>
  <c r="M20" i="3"/>
  <c r="K19" i="3"/>
  <c r="J19" i="3"/>
  <c r="I19" i="3"/>
  <c r="H19" i="3"/>
  <c r="G19" i="3"/>
  <c r="F19" i="3"/>
  <c r="M18" i="3"/>
  <c r="S9" i="15" s="1"/>
  <c r="M17" i="3"/>
  <c r="R9" i="15" s="1"/>
  <c r="K16" i="3"/>
  <c r="J16" i="3"/>
  <c r="I16" i="3"/>
  <c r="H16" i="3"/>
  <c r="G16" i="3"/>
  <c r="F16" i="3"/>
  <c r="M15" i="3"/>
  <c r="P9" i="15" s="1"/>
  <c r="M14" i="3"/>
  <c r="O9" i="15" s="1"/>
  <c r="M13" i="3"/>
  <c r="N9" i="15" s="1"/>
  <c r="M12" i="3"/>
  <c r="M9" i="15" s="1"/>
  <c r="M11" i="3"/>
  <c r="L9" i="15" s="1"/>
  <c r="M10" i="3"/>
  <c r="J9" i="15" s="1"/>
  <c r="K4" i="3"/>
  <c r="J4" i="3"/>
  <c r="I4" i="3"/>
  <c r="H4" i="3"/>
  <c r="G4" i="3"/>
  <c r="F4" i="3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Y24" i="2"/>
  <c r="AW24" i="2"/>
  <c r="AU24" i="2"/>
  <c r="AT24" i="2"/>
  <c r="AS24" i="2"/>
  <c r="AR24" i="2"/>
  <c r="AQ24" i="2"/>
  <c r="AO24" i="2"/>
  <c r="AN24" i="2"/>
  <c r="AM24" i="2"/>
  <c r="AL24" i="2"/>
  <c r="AJ24" i="2"/>
  <c r="AI24" i="2"/>
  <c r="AH24" i="2"/>
  <c r="AG24" i="2"/>
  <c r="AE24" i="2"/>
  <c r="AD24" i="2"/>
  <c r="AC24" i="2"/>
  <c r="AA24" i="2"/>
  <c r="Z24" i="2"/>
  <c r="X24" i="2"/>
  <c r="W24" i="2"/>
  <c r="V24" i="2"/>
  <c r="U24" i="2"/>
  <c r="T24" i="2"/>
  <c r="S24" i="2"/>
  <c r="R24" i="2"/>
  <c r="Q24" i="2"/>
  <c r="P24" i="2"/>
  <c r="N24" i="2"/>
  <c r="M24" i="2"/>
  <c r="L24" i="2"/>
  <c r="K24" i="2"/>
  <c r="G24" i="2"/>
  <c r="F24" i="2"/>
  <c r="E24" i="2"/>
  <c r="K11" i="15" s="1"/>
  <c r="D24" i="2"/>
  <c r="I19" i="15" s="1"/>
  <c r="AK23" i="2"/>
  <c r="AF23" i="2"/>
  <c r="AB23" i="2"/>
  <c r="Y23" i="2"/>
  <c r="O23" i="2"/>
  <c r="I23" i="2"/>
  <c r="AK22" i="2"/>
  <c r="AF22" i="2"/>
  <c r="AB22" i="2"/>
  <c r="Y22" i="2"/>
  <c r="O22" i="2"/>
  <c r="I22" i="2"/>
  <c r="AK21" i="2"/>
  <c r="AF21" i="2"/>
  <c r="AB21" i="2"/>
  <c r="Y21" i="2"/>
  <c r="O21" i="2"/>
  <c r="I21" i="2"/>
  <c r="AK20" i="2"/>
  <c r="AF20" i="2"/>
  <c r="AB20" i="2"/>
  <c r="Y20" i="2"/>
  <c r="O20" i="2"/>
  <c r="I20" i="2"/>
  <c r="AK19" i="2"/>
  <c r="AF19" i="2"/>
  <c r="AB19" i="2"/>
  <c r="Y19" i="2"/>
  <c r="O19" i="2"/>
  <c r="I19" i="2"/>
  <c r="AK18" i="2"/>
  <c r="AF18" i="2"/>
  <c r="AB18" i="2"/>
  <c r="Y18" i="2"/>
  <c r="O18" i="2"/>
  <c r="I18" i="2"/>
  <c r="AK17" i="2"/>
  <c r="AF17" i="2"/>
  <c r="AB17" i="2"/>
  <c r="Y17" i="2"/>
  <c r="O17" i="2"/>
  <c r="I17" i="2"/>
  <c r="AK16" i="2"/>
  <c r="AF16" i="2"/>
  <c r="AB16" i="2"/>
  <c r="Y16" i="2"/>
  <c r="O16" i="2"/>
  <c r="I16" i="2"/>
  <c r="AK15" i="2"/>
  <c r="AF15" i="2"/>
  <c r="AB15" i="2"/>
  <c r="Y15" i="2"/>
  <c r="O15" i="2"/>
  <c r="I15" i="2"/>
  <c r="AK14" i="2"/>
  <c r="AF14" i="2"/>
  <c r="AB14" i="2"/>
  <c r="Y14" i="2"/>
  <c r="O14" i="2"/>
  <c r="I14" i="2"/>
  <c r="AK13" i="2"/>
  <c r="AF13" i="2"/>
  <c r="AB13" i="2"/>
  <c r="Y13" i="2"/>
  <c r="O13" i="2"/>
  <c r="I13" i="2"/>
  <c r="AK12" i="2"/>
  <c r="AF12" i="2"/>
  <c r="AB12" i="2"/>
  <c r="Y12" i="2"/>
  <c r="O12" i="2"/>
  <c r="I12" i="2"/>
  <c r="AK11" i="2"/>
  <c r="AF11" i="2"/>
  <c r="AB11" i="2"/>
  <c r="Y11" i="2"/>
  <c r="O11" i="2"/>
  <c r="J11" i="2"/>
  <c r="H11" i="2"/>
  <c r="I11" i="2" s="1"/>
  <c r="AC10" i="18" s="1"/>
  <c r="AK10" i="2"/>
  <c r="AF10" i="2"/>
  <c r="AB10" i="2"/>
  <c r="Y10" i="2"/>
  <c r="O10" i="2"/>
  <c r="J10" i="2"/>
  <c r="H10" i="2"/>
  <c r="I10" i="2" s="1"/>
  <c r="AK9" i="2"/>
  <c r="AF9" i="2"/>
  <c r="AB9" i="2"/>
  <c r="Y9" i="2"/>
  <c r="O9" i="2"/>
  <c r="J9" i="2"/>
  <c r="H9" i="2"/>
  <c r="I9" i="2" s="1"/>
  <c r="AZ8" i="2"/>
  <c r="AZ24" i="2" s="1"/>
  <c r="AX8" i="2"/>
  <c r="AX24" i="2" s="1"/>
  <c r="AV8" i="2"/>
  <c r="AV24" i="2" s="1"/>
  <c r="AP8" i="2"/>
  <c r="AP24" i="2" s="1"/>
  <c r="AK8" i="2"/>
  <c r="AF8" i="2"/>
  <c r="AB8" i="2"/>
  <c r="Y8" i="2"/>
  <c r="O8" i="2"/>
  <c r="J8" i="2"/>
  <c r="J24" i="2" s="1"/>
  <c r="H8" i="2"/>
  <c r="I8" i="2" s="1"/>
  <c r="X22" i="16" l="1"/>
  <c r="M160" i="6"/>
  <c r="DF12" i="16" s="1"/>
  <c r="M91" i="8"/>
  <c r="AO14" i="16" s="1"/>
  <c r="M221" i="8"/>
  <c r="M261" i="8"/>
  <c r="M289" i="8"/>
  <c r="BX14" i="15" s="1"/>
  <c r="M126" i="9"/>
  <c r="BX15" i="16" s="1"/>
  <c r="M40" i="6"/>
  <c r="AL12" i="15" s="1"/>
  <c r="M19" i="8"/>
  <c r="T14" i="15" s="1"/>
  <c r="M58" i="8"/>
  <c r="BF14" i="15" s="1"/>
  <c r="M126" i="8"/>
  <c r="BX14" i="16" s="1"/>
  <c r="M40" i="9"/>
  <c r="AL15" i="15" s="1"/>
  <c r="G92" i="9"/>
  <c r="M178" i="13"/>
  <c r="DX19" i="16" s="1"/>
  <c r="FD22" i="16"/>
  <c r="FT22" i="16"/>
  <c r="GJ22" i="16"/>
  <c r="M45" i="4"/>
  <c r="AS10" i="15" s="1"/>
  <c r="M125" i="4"/>
  <c r="BW10" i="16" s="1"/>
  <c r="M178" i="4"/>
  <c r="DX10" i="16" s="1"/>
  <c r="M289" i="4"/>
  <c r="BX10" i="15" s="1"/>
  <c r="M40" i="5"/>
  <c r="AL11" i="15" s="1"/>
  <c r="M92" i="5"/>
  <c r="AP11" i="16" s="1"/>
  <c r="M160" i="5"/>
  <c r="DF11" i="16" s="1"/>
  <c r="M216" i="5"/>
  <c r="M236" i="5"/>
  <c r="M256" i="5"/>
  <c r="M289" i="5"/>
  <c r="BX11" i="15" s="1"/>
  <c r="M19" i="14"/>
  <c r="T20" i="15" s="1"/>
  <c r="M40" i="14"/>
  <c r="AL20" i="15" s="1"/>
  <c r="M178" i="14"/>
  <c r="DX20" i="16" s="1"/>
  <c r="M211" i="14"/>
  <c r="M231" i="14"/>
  <c r="M206" i="3"/>
  <c r="M226" i="3"/>
  <c r="M246" i="3"/>
  <c r="M266" i="3"/>
  <c r="M281" i="3"/>
  <c r="BP9" i="15" s="1"/>
  <c r="M16" i="4"/>
  <c r="Q10" i="15" s="1"/>
  <c r="M40" i="4"/>
  <c r="AL10" i="15" s="1"/>
  <c r="L23" i="16"/>
  <c r="X23" i="16"/>
  <c r="AB23" i="16"/>
  <c r="AF23" i="16"/>
  <c r="AJ23" i="16"/>
  <c r="AN23" i="16"/>
  <c r="M92" i="4"/>
  <c r="AP10" i="16" s="1"/>
  <c r="CB23" i="16"/>
  <c r="CF23" i="16"/>
  <c r="CN23" i="16"/>
  <c r="CV23" i="16"/>
  <c r="CZ23" i="16"/>
  <c r="DD23" i="16"/>
  <c r="M160" i="4"/>
  <c r="DF10" i="16" s="1"/>
  <c r="M211" i="5"/>
  <c r="M231" i="5"/>
  <c r="M251" i="5"/>
  <c r="M271" i="5"/>
  <c r="M159" i="6"/>
  <c r="DE12" i="16" s="1"/>
  <c r="M178" i="7"/>
  <c r="DX13" i="16" s="1"/>
  <c r="M211" i="7"/>
  <c r="M231" i="7"/>
  <c r="M251" i="7"/>
  <c r="M271" i="7"/>
  <c r="M281" i="7"/>
  <c r="BP13" i="15" s="1"/>
  <c r="M177" i="14"/>
  <c r="DW20" i="16" s="1"/>
  <c r="M289" i="14"/>
  <c r="BX20" i="15" s="1"/>
  <c r="O24" i="2"/>
  <c r="M91" i="4"/>
  <c r="M159" i="4"/>
  <c r="DE10" i="16" s="1"/>
  <c r="M206" i="5"/>
  <c r="M226" i="5"/>
  <c r="M246" i="5"/>
  <c r="M266" i="5"/>
  <c r="M58" i="6"/>
  <c r="BF12" i="15" s="1"/>
  <c r="M178" i="6"/>
  <c r="DX12" i="16" s="1"/>
  <c r="M177" i="9"/>
  <c r="DW15" i="16" s="1"/>
  <c r="M178" i="9"/>
  <c r="DX15" i="16" s="1"/>
  <c r="M281" i="9"/>
  <c r="BP15" i="15" s="1"/>
  <c r="M28" i="10"/>
  <c r="AB16" i="15" s="1"/>
  <c r="M91" i="10"/>
  <c r="AO16" i="16" s="1"/>
  <c r="M178" i="10"/>
  <c r="DX16" i="16" s="1"/>
  <c r="M40" i="11"/>
  <c r="AL17" i="15" s="1"/>
  <c r="M45" i="11"/>
  <c r="AS17" i="15" s="1"/>
  <c r="M125" i="11"/>
  <c r="BW17" i="16" s="1"/>
  <c r="M126" i="11"/>
  <c r="BX17" i="16" s="1"/>
  <c r="M177" i="11"/>
  <c r="DW17" i="16" s="1"/>
  <c r="M178" i="11"/>
  <c r="DX17" i="16" s="1"/>
  <c r="M281" i="11"/>
  <c r="BP17" i="15" s="1"/>
  <c r="M28" i="12"/>
  <c r="AB18" i="15" s="1"/>
  <c r="M58" i="12"/>
  <c r="BF18" i="15" s="1"/>
  <c r="M160" i="12"/>
  <c r="DF18" i="16" s="1"/>
  <c r="M289" i="13"/>
  <c r="BX19" i="15" s="1"/>
  <c r="M58" i="14"/>
  <c r="BF20" i="15" s="1"/>
  <c r="AK24" i="2"/>
  <c r="AD22" i="15"/>
  <c r="AJ22" i="15"/>
  <c r="M45" i="3"/>
  <c r="AS9" i="15" s="1"/>
  <c r="M58" i="3"/>
  <c r="BF9" i="15" s="1"/>
  <c r="M159" i="3"/>
  <c r="DE9" i="16" s="1"/>
  <c r="M58" i="4"/>
  <c r="BF10" i="15" s="1"/>
  <c r="M126" i="4"/>
  <c r="BX10" i="16" s="1"/>
  <c r="M45" i="5"/>
  <c r="AS11" i="15" s="1"/>
  <c r="M125" i="5"/>
  <c r="BW11" i="16" s="1"/>
  <c r="M177" i="5"/>
  <c r="DW11" i="16" s="1"/>
  <c r="M221" i="5"/>
  <c r="M241" i="5"/>
  <c r="M261" i="5"/>
  <c r="M45" i="6"/>
  <c r="AS12" i="15" s="1"/>
  <c r="M92" i="6"/>
  <c r="AP12" i="16" s="1"/>
  <c r="M177" i="6"/>
  <c r="DW12" i="16" s="1"/>
  <c r="M211" i="6"/>
  <c r="M231" i="6"/>
  <c r="M251" i="6"/>
  <c r="M271" i="6"/>
  <c r="M281" i="6"/>
  <c r="BP12" i="15" s="1"/>
  <c r="M58" i="7"/>
  <c r="BF13" i="15" s="1"/>
  <c r="M126" i="7"/>
  <c r="BX13" i="16" s="1"/>
  <c r="M206" i="8"/>
  <c r="M226" i="8"/>
  <c r="M246" i="8"/>
  <c r="M266" i="8"/>
  <c r="M128" i="9"/>
  <c r="BZ15" i="16" s="1"/>
  <c r="BZ22" i="16" s="1"/>
  <c r="M84" i="10"/>
  <c r="AH16" i="16" s="1"/>
  <c r="M16" i="13"/>
  <c r="Q19" i="15" s="1"/>
  <c r="M281" i="14"/>
  <c r="BP20" i="15" s="1"/>
  <c r="K26" i="2"/>
  <c r="M16" i="3"/>
  <c r="Q9" i="15" s="1"/>
  <c r="M92" i="3"/>
  <c r="AP9" i="16" s="1"/>
  <c r="M160" i="3"/>
  <c r="DF9" i="16" s="1"/>
  <c r="M211" i="3"/>
  <c r="M231" i="3"/>
  <c r="M251" i="3"/>
  <c r="M271" i="3"/>
  <c r="M177" i="4"/>
  <c r="DW10" i="16" s="1"/>
  <c r="M91" i="5"/>
  <c r="AO11" i="16" s="1"/>
  <c r="M159" i="5"/>
  <c r="DE11" i="16" s="1"/>
  <c r="M281" i="5"/>
  <c r="BP11" i="15" s="1"/>
  <c r="M206" i="6"/>
  <c r="M226" i="6"/>
  <c r="M246" i="6"/>
  <c r="M266" i="6"/>
  <c r="M16" i="7"/>
  <c r="Q13" i="15" s="1"/>
  <c r="M206" i="7"/>
  <c r="M226" i="7"/>
  <c r="M246" i="7"/>
  <c r="M266" i="7"/>
  <c r="M16" i="8"/>
  <c r="Q14" i="15" s="1"/>
  <c r="M45" i="8"/>
  <c r="AS14" i="15" s="1"/>
  <c r="M125" i="8"/>
  <c r="BW14" i="16" s="1"/>
  <c r="M216" i="8"/>
  <c r="M256" i="8"/>
  <c r="M28" i="9"/>
  <c r="AB15" i="15" s="1"/>
  <c r="M125" i="9"/>
  <c r="BW15" i="16" s="1"/>
  <c r="G160" i="9"/>
  <c r="M160" i="9" s="1"/>
  <c r="DF15" i="16" s="1"/>
  <c r="M138" i="9"/>
  <c r="CJ15" i="16" s="1"/>
  <c r="M221" i="9"/>
  <c r="M241" i="9"/>
  <c r="M261" i="9"/>
  <c r="M289" i="9"/>
  <c r="BX15" i="15" s="1"/>
  <c r="F92" i="10"/>
  <c r="M66" i="10"/>
  <c r="P16" i="16" s="1"/>
  <c r="P23" i="16" s="1"/>
  <c r="M126" i="10"/>
  <c r="BX16" i="16" s="1"/>
  <c r="M211" i="10"/>
  <c r="M246" i="10"/>
  <c r="M251" i="10"/>
  <c r="M271" i="10"/>
  <c r="M19" i="11"/>
  <c r="T17" i="15" s="1"/>
  <c r="M28" i="11"/>
  <c r="AB17" i="15" s="1"/>
  <c r="M16" i="14"/>
  <c r="Q20" i="15" s="1"/>
  <c r="Y24" i="2"/>
  <c r="AF24" i="2"/>
  <c r="M40" i="3"/>
  <c r="AL9" i="15" s="1"/>
  <c r="AT22" i="15"/>
  <c r="BB22" i="16"/>
  <c r="CB22" i="16"/>
  <c r="CF22" i="16"/>
  <c r="CN22" i="16"/>
  <c r="CV22" i="16"/>
  <c r="CZ22" i="16"/>
  <c r="DD22" i="16"/>
  <c r="DN22" i="16"/>
  <c r="BQ22" i="15"/>
  <c r="S23" i="15"/>
  <c r="M28" i="4"/>
  <c r="AB10" i="15" s="1"/>
  <c r="AD23" i="15"/>
  <c r="AJ23" i="15"/>
  <c r="AQ23" i="15"/>
  <c r="EC23" i="16"/>
  <c r="EH23" i="16"/>
  <c r="ES23" i="16"/>
  <c r="M221" i="4"/>
  <c r="M241" i="4"/>
  <c r="GH23" i="16"/>
  <c r="M261" i="4"/>
  <c r="M271" i="4"/>
  <c r="M58" i="5"/>
  <c r="BF11" i="15" s="1"/>
  <c r="M126" i="5"/>
  <c r="BX11" i="16" s="1"/>
  <c r="M178" i="5"/>
  <c r="DX11" i="16" s="1"/>
  <c r="M28" i="6"/>
  <c r="AB12" i="15" s="1"/>
  <c r="M91" i="6"/>
  <c r="AO12" i="16" s="1"/>
  <c r="M126" i="6"/>
  <c r="BX12" i="16" s="1"/>
  <c r="M221" i="6"/>
  <c r="M241" i="6"/>
  <c r="M261" i="6"/>
  <c r="M159" i="9"/>
  <c r="DE15" i="16" s="1"/>
  <c r="AB24" i="2"/>
  <c r="M19" i="3"/>
  <c r="T9" i="15" s="1"/>
  <c r="M28" i="3"/>
  <c r="AB9" i="15" s="1"/>
  <c r="M125" i="3"/>
  <c r="BW9" i="16" s="1"/>
  <c r="M126" i="3"/>
  <c r="BX9" i="16" s="1"/>
  <c r="DR22" i="16"/>
  <c r="M175" i="3"/>
  <c r="DU9" i="16" s="1"/>
  <c r="M216" i="3"/>
  <c r="FJ22" i="16"/>
  <c r="M221" i="3"/>
  <c r="M236" i="3"/>
  <c r="M241" i="3"/>
  <c r="M256" i="3"/>
  <c r="M261" i="3"/>
  <c r="M289" i="3"/>
  <c r="BX9" i="15" s="1"/>
  <c r="M19" i="4"/>
  <c r="T10" i="15" s="1"/>
  <c r="AT23" i="16"/>
  <c r="AX23" i="16"/>
  <c r="BB23" i="16"/>
  <c r="BF23" i="16"/>
  <c r="BJ23" i="16"/>
  <c r="BN23" i="16"/>
  <c r="BR23" i="16"/>
  <c r="BV23" i="16"/>
  <c r="DJ23" i="16"/>
  <c r="DR23" i="16"/>
  <c r="M216" i="4"/>
  <c r="M236" i="4"/>
  <c r="GD23" i="16"/>
  <c r="M256" i="4"/>
  <c r="M16" i="5"/>
  <c r="Q11" i="15" s="1"/>
  <c r="FH11" i="16"/>
  <c r="AA11" i="15"/>
  <c r="AA23" i="15" s="1"/>
  <c r="M28" i="7"/>
  <c r="AB13" i="15" s="1"/>
  <c r="M216" i="7"/>
  <c r="M236" i="7"/>
  <c r="M256" i="7"/>
  <c r="M289" i="7"/>
  <c r="BX13" i="15" s="1"/>
  <c r="M28" i="8"/>
  <c r="AB14" i="15" s="1"/>
  <c r="M178" i="8"/>
  <c r="DX14" i="16" s="1"/>
  <c r="M16" i="9"/>
  <c r="Q15" i="15" s="1"/>
  <c r="M45" i="9"/>
  <c r="AS15" i="15" s="1"/>
  <c r="M84" i="9"/>
  <c r="AH15" i="16" s="1"/>
  <c r="AH23" i="16" s="1"/>
  <c r="M211" i="9"/>
  <c r="M231" i="9"/>
  <c r="M236" i="9"/>
  <c r="M251" i="9"/>
  <c r="M256" i="9"/>
  <c r="M271" i="9"/>
  <c r="M19" i="10"/>
  <c r="T16" i="15" s="1"/>
  <c r="M58" i="10"/>
  <c r="BF16" i="15" s="1"/>
  <c r="M159" i="10"/>
  <c r="DE16" i="16" s="1"/>
  <c r="M216" i="10"/>
  <c r="M221" i="10"/>
  <c r="M241" i="10"/>
  <c r="M261" i="10"/>
  <c r="M289" i="10"/>
  <c r="BX16" i="15" s="1"/>
  <c r="M206" i="11"/>
  <c r="M211" i="11"/>
  <c r="M231" i="11"/>
  <c r="M236" i="11"/>
  <c r="M251" i="11"/>
  <c r="M256" i="11"/>
  <c r="M266" i="11"/>
  <c r="M271" i="11"/>
  <c r="M19" i="12"/>
  <c r="T18" i="15" s="1"/>
  <c r="M236" i="12"/>
  <c r="M241" i="12"/>
  <c r="M261" i="12"/>
  <c r="M266" i="12"/>
  <c r="M289" i="12"/>
  <c r="BX18" i="15" s="1"/>
  <c r="M177" i="13"/>
  <c r="DW19" i="16" s="1"/>
  <c r="M45" i="14"/>
  <c r="AS20" i="15" s="1"/>
  <c r="M221" i="11"/>
  <c r="M241" i="11"/>
  <c r="M261" i="11"/>
  <c r="M289" i="11"/>
  <c r="BX17" i="15" s="1"/>
  <c r="M271" i="12"/>
  <c r="M281" i="13"/>
  <c r="BP19" i="15" s="1"/>
  <c r="M251" i="14"/>
  <c r="M271" i="14"/>
  <c r="L203" i="19"/>
  <c r="L204" i="19" s="1"/>
  <c r="L205" i="19" s="1"/>
  <c r="AQ17" i="21"/>
  <c r="M159" i="14"/>
  <c r="DE20" i="16" s="1"/>
  <c r="AQ22" i="21"/>
  <c r="M19" i="6"/>
  <c r="T12" i="15" s="1"/>
  <c r="M125" i="6"/>
  <c r="BW12" i="16" s="1"/>
  <c r="M216" i="6"/>
  <c r="M236" i="6"/>
  <c r="M256" i="6"/>
  <c r="M289" i="6"/>
  <c r="BX12" i="15" s="1"/>
  <c r="M40" i="7"/>
  <c r="AL13" i="15" s="1"/>
  <c r="M92" i="7"/>
  <c r="AP13" i="16" s="1"/>
  <c r="M125" i="7"/>
  <c r="BW13" i="16" s="1"/>
  <c r="M159" i="7"/>
  <c r="DE13" i="16" s="1"/>
  <c r="M160" i="7"/>
  <c r="DF13" i="16" s="1"/>
  <c r="M221" i="7"/>
  <c r="M241" i="7"/>
  <c r="M261" i="7"/>
  <c r="M40" i="8"/>
  <c r="AL14" i="15" s="1"/>
  <c r="M92" i="8"/>
  <c r="AP14" i="16" s="1"/>
  <c r="M160" i="8"/>
  <c r="DF14" i="16" s="1"/>
  <c r="M211" i="8"/>
  <c r="M231" i="8"/>
  <c r="M241" i="8"/>
  <c r="M251" i="8"/>
  <c r="M271" i="8"/>
  <c r="M19" i="9"/>
  <c r="T15" i="15" s="1"/>
  <c r="M58" i="9"/>
  <c r="BF15" i="15" s="1"/>
  <c r="M91" i="9"/>
  <c r="AO15" i="16" s="1"/>
  <c r="M206" i="9"/>
  <c r="M226" i="9"/>
  <c r="M246" i="9"/>
  <c r="M266" i="9"/>
  <c r="M16" i="10"/>
  <c r="Q16" i="15" s="1"/>
  <c r="M45" i="10"/>
  <c r="AS16" i="15" s="1"/>
  <c r="M70" i="10"/>
  <c r="T16" i="16" s="1"/>
  <c r="T22" i="16" s="1"/>
  <c r="M177" i="10"/>
  <c r="DW16" i="16" s="1"/>
  <c r="M281" i="10"/>
  <c r="BP16" i="15" s="1"/>
  <c r="M159" i="11"/>
  <c r="DE17" i="16" s="1"/>
  <c r="M45" i="12"/>
  <c r="AS18" i="15" s="1"/>
  <c r="M125" i="12"/>
  <c r="BW18" i="16" s="1"/>
  <c r="M177" i="12"/>
  <c r="DW18" i="16" s="1"/>
  <c r="M281" i="12"/>
  <c r="BP18" i="15" s="1"/>
  <c r="M19" i="13"/>
  <c r="T19" i="15" s="1"/>
  <c r="M160" i="14"/>
  <c r="DF20" i="16" s="1"/>
  <c r="M236" i="14"/>
  <c r="AI15" i="15"/>
  <c r="EM23" i="16"/>
  <c r="EF23" i="16"/>
  <c r="EB23" i="16"/>
  <c r="M45" i="13"/>
  <c r="AS19" i="15" s="1"/>
  <c r="M159" i="13"/>
  <c r="DE19" i="16" s="1"/>
  <c r="M28" i="13"/>
  <c r="AB19" i="15" s="1"/>
  <c r="M40" i="13"/>
  <c r="AL19" i="15" s="1"/>
  <c r="AW22" i="16"/>
  <c r="BE22" i="16"/>
  <c r="BI22" i="16"/>
  <c r="BQ22" i="16"/>
  <c r="BU22" i="16"/>
  <c r="CA22" i="16"/>
  <c r="CE22" i="16"/>
  <c r="DI22" i="16"/>
  <c r="DM22" i="16"/>
  <c r="DQ22" i="16"/>
  <c r="EA22" i="16"/>
  <c r="EE22" i="16"/>
  <c r="EJ22" i="16"/>
  <c r="DZ22" i="16"/>
  <c r="EQ22" i="16"/>
  <c r="EU22" i="16"/>
  <c r="EY22" i="16"/>
  <c r="FO22" i="16"/>
  <c r="GM22" i="16"/>
  <c r="GU22" i="16"/>
  <c r="GW22" i="16"/>
  <c r="BJ22" i="15"/>
  <c r="AS23" i="16"/>
  <c r="AW23" i="16"/>
  <c r="BE23" i="16"/>
  <c r="BI23" i="16"/>
  <c r="BQ23" i="16"/>
  <c r="BU23" i="16"/>
  <c r="CA23" i="16"/>
  <c r="CE23" i="16"/>
  <c r="CI23" i="16"/>
  <c r="DM23" i="16"/>
  <c r="DU23" i="16"/>
  <c r="U22" i="15"/>
  <c r="DU22" i="16"/>
  <c r="FI23" i="16"/>
  <c r="FY23" i="16"/>
  <c r="GO23" i="16"/>
  <c r="GE22" i="16"/>
  <c r="FW22" i="16"/>
  <c r="FR23" i="16"/>
  <c r="M241" i="13"/>
  <c r="M261" i="13"/>
  <c r="M256" i="13"/>
  <c r="M271" i="13"/>
  <c r="V22" i="15"/>
  <c r="DO22" i="16"/>
  <c r="AR23" i="15"/>
  <c r="N22" i="15"/>
  <c r="AR22" i="16"/>
  <c r="CD22" i="16"/>
  <c r="CH22" i="16"/>
  <c r="CL22" i="16"/>
  <c r="CP22" i="16"/>
  <c r="CX22" i="16"/>
  <c r="DB22" i="16"/>
  <c r="DH22" i="16"/>
  <c r="DY22" i="16"/>
  <c r="EC22" i="16"/>
  <c r="EH22" i="16"/>
  <c r="EL22" i="16"/>
  <c r="GK22" i="16"/>
  <c r="N23" i="15"/>
  <c r="Z23" i="15"/>
  <c r="AH23" i="15"/>
  <c r="AT23" i="15"/>
  <c r="AX23" i="15"/>
  <c r="BV23" i="15"/>
  <c r="M22" i="15"/>
  <c r="AQ22" i="16"/>
  <c r="DK22" i="16"/>
  <c r="AM23" i="15"/>
  <c r="AK23" i="15"/>
  <c r="BA23" i="15"/>
  <c r="GY23" i="16"/>
  <c r="AK22" i="15"/>
  <c r="BA22" i="15"/>
  <c r="BE22" i="15"/>
  <c r="EI22" i="16"/>
  <c r="GF22" i="16"/>
  <c r="GN22" i="16"/>
  <c r="GV22" i="16"/>
  <c r="BI22" i="15"/>
  <c r="R23" i="15"/>
  <c r="BZ23" i="16"/>
  <c r="CD23" i="16"/>
  <c r="CH23" i="16"/>
  <c r="CL23" i="16"/>
  <c r="CP23" i="16"/>
  <c r="CT23" i="16"/>
  <c r="CX23" i="16"/>
  <c r="DB23" i="16"/>
  <c r="FF23" i="16"/>
  <c r="EW22" i="16"/>
  <c r="EO22" i="16"/>
  <c r="CS22" i="16"/>
  <c r="GT23" i="16"/>
  <c r="M266" i="14"/>
  <c r="M261" i="14"/>
  <c r="M241" i="14"/>
  <c r="FP22" i="16"/>
  <c r="FN23" i="16"/>
  <c r="M221" i="14"/>
  <c r="EX23" i="16"/>
  <c r="ET23" i="16"/>
  <c r="EP23" i="16"/>
  <c r="M126" i="14"/>
  <c r="BX20" i="16" s="1"/>
  <c r="BD22" i="16"/>
  <c r="BH22" i="16"/>
  <c r="BL22" i="16"/>
  <c r="BP22" i="16"/>
  <c r="BT22" i="16"/>
  <c r="AA22" i="16"/>
  <c r="M91" i="13"/>
  <c r="AO19" i="16" s="1"/>
  <c r="AV22" i="16"/>
  <c r="M125" i="13"/>
  <c r="BW19" i="16" s="1"/>
  <c r="M92" i="13"/>
  <c r="AP19" i="16" s="1"/>
  <c r="AZ22" i="16"/>
  <c r="M125" i="14"/>
  <c r="BW20" i="16" s="1"/>
  <c r="AD22" i="16"/>
  <c r="M91" i="14"/>
  <c r="AO20" i="16" s="1"/>
  <c r="FU22" i="16"/>
  <c r="M236" i="13"/>
  <c r="M206" i="13"/>
  <c r="FC23" i="16"/>
  <c r="M211" i="13"/>
  <c r="M221" i="13"/>
  <c r="M206" i="14"/>
  <c r="ES22" i="16"/>
  <c r="FS23" i="16"/>
  <c r="M231" i="13"/>
  <c r="GI23" i="16"/>
  <c r="M251" i="13"/>
  <c r="GW23" i="16"/>
  <c r="GP22" i="16"/>
  <c r="GQ22" i="16"/>
  <c r="GP23" i="16"/>
  <c r="GQ23" i="16"/>
  <c r="GH22" i="16"/>
  <c r="M251" i="12"/>
  <c r="FZ22" i="16"/>
  <c r="FR22" i="16"/>
  <c r="M231" i="12"/>
  <c r="M221" i="12"/>
  <c r="FE22" i="16"/>
  <c r="M216" i="12"/>
  <c r="M211" i="12"/>
  <c r="EZ22" i="16"/>
  <c r="EU23" i="16"/>
  <c r="M206" i="12"/>
  <c r="BY23" i="16"/>
  <c r="M159" i="12"/>
  <c r="DE18" i="16" s="1"/>
  <c r="AR23" i="16"/>
  <c r="AV23" i="16"/>
  <c r="AZ23" i="16"/>
  <c r="BM22" i="16"/>
  <c r="BC23" i="16"/>
  <c r="M23" i="16"/>
  <c r="M91" i="12"/>
  <c r="AO18" i="16" s="1"/>
  <c r="BG23" i="15"/>
  <c r="BK23" i="15"/>
  <c r="BO23" i="15"/>
  <c r="BU22" i="15"/>
  <c r="BQ23" i="15"/>
  <c r="BU23" i="15"/>
  <c r="BL23" i="15"/>
  <c r="BW23" i="15"/>
  <c r="AV22" i="15"/>
  <c r="AF22" i="15"/>
  <c r="AF23" i="15"/>
  <c r="AP23" i="15"/>
  <c r="AO22" i="15"/>
  <c r="Y22" i="15"/>
  <c r="AC22" i="15"/>
  <c r="AG23" i="15"/>
  <c r="AQ32" i="17"/>
  <c r="AQ14" i="17"/>
  <c r="I24" i="2"/>
  <c r="I28" i="2" s="1"/>
  <c r="AH22" i="15"/>
  <c r="J22" i="15"/>
  <c r="Z22" i="15"/>
  <c r="BD22" i="15"/>
  <c r="CR22" i="16"/>
  <c r="G178" i="3"/>
  <c r="M178" i="3" s="1"/>
  <c r="DX9" i="16" s="1"/>
  <c r="BH22" i="15"/>
  <c r="BE23" i="15"/>
  <c r="CR23" i="16"/>
  <c r="EI23" i="16"/>
  <c r="M231" i="10"/>
  <c r="M91" i="11"/>
  <c r="AO17" i="16" s="1"/>
  <c r="AW22" i="15"/>
  <c r="L22" i="15"/>
  <c r="P22" i="15"/>
  <c r="R22" i="15"/>
  <c r="W22" i="15"/>
  <c r="AA22" i="15"/>
  <c r="AQ22" i="15"/>
  <c r="L22" i="16"/>
  <c r="O22" i="16"/>
  <c r="R22" i="16"/>
  <c r="AB22" i="16"/>
  <c r="AE22" i="16"/>
  <c r="AS22" i="16"/>
  <c r="BY22" i="16"/>
  <c r="CC22" i="16"/>
  <c r="CG22" i="16"/>
  <c r="CK22" i="16"/>
  <c r="CO22" i="16"/>
  <c r="CW22" i="16"/>
  <c r="DA22" i="16"/>
  <c r="DL22" i="16"/>
  <c r="DP22" i="16"/>
  <c r="DS22" i="16"/>
  <c r="G177" i="3"/>
  <c r="M177" i="3" s="1"/>
  <c r="DW9" i="16" s="1"/>
  <c r="ED22" i="16"/>
  <c r="EG22" i="16"/>
  <c r="EK22" i="16"/>
  <c r="EN22" i="16"/>
  <c r="ER22" i="16"/>
  <c r="EV22" i="16"/>
  <c r="FA22" i="16"/>
  <c r="FF22" i="16"/>
  <c r="FK22" i="16"/>
  <c r="FL22" i="16"/>
  <c r="FQ22" i="16"/>
  <c r="FV22" i="16"/>
  <c r="GA22" i="16"/>
  <c r="GB22" i="16"/>
  <c r="GG22" i="16"/>
  <c r="GL22" i="16"/>
  <c r="GR22" i="16"/>
  <c r="BS22" i="15"/>
  <c r="BW22" i="15"/>
  <c r="M23" i="15"/>
  <c r="AN23" i="15"/>
  <c r="AO23" i="15"/>
  <c r="I23" i="16"/>
  <c r="Q23" i="16"/>
  <c r="U23" i="16"/>
  <c r="Y23" i="16"/>
  <c r="AC23" i="16"/>
  <c r="AG23" i="16"/>
  <c r="AK23" i="16"/>
  <c r="AQ23" i="16"/>
  <c r="AU23" i="16"/>
  <c r="AY23" i="16"/>
  <c r="BG23" i="16"/>
  <c r="BK23" i="16"/>
  <c r="BO23" i="16"/>
  <c r="BS23" i="16"/>
  <c r="CC23" i="16"/>
  <c r="CG23" i="16"/>
  <c r="CK23" i="16"/>
  <c r="CO23" i="16"/>
  <c r="CS23" i="16"/>
  <c r="CW23" i="16"/>
  <c r="DA23" i="16"/>
  <c r="DG23" i="16"/>
  <c r="EE23" i="16"/>
  <c r="M211" i="4"/>
  <c r="FJ23" i="16"/>
  <c r="M231" i="4"/>
  <c r="FZ23" i="16"/>
  <c r="M251" i="4"/>
  <c r="BH23" i="15"/>
  <c r="M281" i="4"/>
  <c r="BP10" i="15" s="1"/>
  <c r="M19" i="7"/>
  <c r="T13" i="15" s="1"/>
  <c r="M70" i="9"/>
  <c r="T15" i="16" s="1"/>
  <c r="M40" i="10"/>
  <c r="AL16" i="15" s="1"/>
  <c r="G92" i="10"/>
  <c r="M92" i="10" s="1"/>
  <c r="AP16" i="16" s="1"/>
  <c r="M64" i="10"/>
  <c r="N16" i="16" s="1"/>
  <c r="F160" i="10"/>
  <c r="M160" i="10" s="1"/>
  <c r="DF16" i="16" s="1"/>
  <c r="M138" i="10"/>
  <c r="CJ16" i="16" s="1"/>
  <c r="M206" i="10"/>
  <c r="M40" i="12"/>
  <c r="AL18" i="15" s="1"/>
  <c r="M226" i="12"/>
  <c r="M58" i="13"/>
  <c r="BF19" i="15" s="1"/>
  <c r="M216" i="13"/>
  <c r="M226" i="13"/>
  <c r="M92" i="14"/>
  <c r="AP20" i="16" s="1"/>
  <c r="M226" i="14"/>
  <c r="M256" i="14"/>
  <c r="DO23" i="16"/>
  <c r="AN22" i="15"/>
  <c r="BR22" i="15"/>
  <c r="P23" i="15"/>
  <c r="AW23" i="15"/>
  <c r="AG22" i="15"/>
  <c r="BM22" i="15"/>
  <c r="BB23" i="15"/>
  <c r="BR23" i="15"/>
  <c r="BB22" i="15"/>
  <c r="V22" i="16"/>
  <c r="DC22" i="16"/>
  <c r="ET22" i="16"/>
  <c r="W23" i="16"/>
  <c r="GL23" i="16"/>
  <c r="I20" i="15"/>
  <c r="I16" i="15"/>
  <c r="I18" i="15"/>
  <c r="I14" i="15"/>
  <c r="I10" i="15"/>
  <c r="I17" i="15"/>
  <c r="I11" i="15"/>
  <c r="I15" i="15"/>
  <c r="I12" i="15"/>
  <c r="S22" i="15"/>
  <c r="X22" i="15"/>
  <c r="AR22" i="15"/>
  <c r="AX22" i="15"/>
  <c r="P22" i="16"/>
  <c r="S22" i="16"/>
  <c r="AF22" i="16"/>
  <c r="AI22" i="16"/>
  <c r="AL22" i="16"/>
  <c r="AT22" i="16"/>
  <c r="AX22" i="16"/>
  <c r="BF22" i="16"/>
  <c r="BJ22" i="16"/>
  <c r="BN22" i="16"/>
  <c r="BR22" i="16"/>
  <c r="BV22" i="16"/>
  <c r="CT22" i="16"/>
  <c r="DT22" i="16"/>
  <c r="FB22" i="16"/>
  <c r="FG22" i="16"/>
  <c r="FH22" i="16"/>
  <c r="FX22" i="16"/>
  <c r="GC22" i="16"/>
  <c r="GS22" i="16"/>
  <c r="GX22" i="16"/>
  <c r="BN22" i="15"/>
  <c r="BT22" i="15"/>
  <c r="X23" i="15"/>
  <c r="AC23" i="15"/>
  <c r="AU23" i="15"/>
  <c r="AY23" i="15"/>
  <c r="BC23" i="15"/>
  <c r="J23" i="16"/>
  <c r="R23" i="16"/>
  <c r="V23" i="16"/>
  <c r="Z23" i="16"/>
  <c r="AD23" i="16"/>
  <c r="AL23" i="16"/>
  <c r="BD23" i="16"/>
  <c r="BH23" i="16"/>
  <c r="BL23" i="16"/>
  <c r="BP23" i="16"/>
  <c r="BT23" i="16"/>
  <c r="DH23" i="16"/>
  <c r="DL23" i="16"/>
  <c r="DP23" i="16"/>
  <c r="DT23" i="16"/>
  <c r="M206" i="4"/>
  <c r="FA23" i="16"/>
  <c r="FK23" i="16"/>
  <c r="M226" i="4"/>
  <c r="FV23" i="16"/>
  <c r="M246" i="4"/>
  <c r="GG23" i="16"/>
  <c r="M266" i="4"/>
  <c r="BI23" i="15"/>
  <c r="BM23" i="15"/>
  <c r="BS23" i="15"/>
  <c r="M28" i="5"/>
  <c r="AB11" i="15" s="1"/>
  <c r="M236" i="8"/>
  <c r="M216" i="9"/>
  <c r="M226" i="10"/>
  <c r="M236" i="10"/>
  <c r="M266" i="10"/>
  <c r="M58" i="11"/>
  <c r="BF17" i="15" s="1"/>
  <c r="M92" i="11"/>
  <c r="AP17" i="16" s="1"/>
  <c r="M216" i="11"/>
  <c r="M226" i="11"/>
  <c r="M16" i="12"/>
  <c r="Q18" i="15" s="1"/>
  <c r="M92" i="12"/>
  <c r="AP18" i="16" s="1"/>
  <c r="M126" i="12"/>
  <c r="BX18" i="16" s="1"/>
  <c r="M246" i="12"/>
  <c r="M256" i="12"/>
  <c r="M126" i="13"/>
  <c r="BX19" i="16" s="1"/>
  <c r="M160" i="13"/>
  <c r="DF19" i="16" s="1"/>
  <c r="M246" i="13"/>
  <c r="M246" i="14"/>
  <c r="I9" i="15"/>
  <c r="BJ23" i="15"/>
  <c r="AZ12" i="15"/>
  <c r="AZ22" i="15" s="1"/>
  <c r="DZ23" i="16"/>
  <c r="FQ23" i="16"/>
  <c r="O22" i="15"/>
  <c r="AP22" i="15"/>
  <c r="CJ22" i="16"/>
  <c r="BL22" i="15"/>
  <c r="BV22" i="15"/>
  <c r="CJ23" i="16"/>
  <c r="H24" i="2"/>
  <c r="K18" i="15"/>
  <c r="K20" i="15"/>
  <c r="K16" i="15"/>
  <c r="K17" i="15"/>
  <c r="K12" i="15"/>
  <c r="K15" i="15"/>
  <c r="K13" i="15"/>
  <c r="K9" i="15"/>
  <c r="K19" i="15"/>
  <c r="K14" i="15"/>
  <c r="K10" i="15"/>
  <c r="AM22" i="15"/>
  <c r="AU22" i="15"/>
  <c r="AY22" i="15"/>
  <c r="BC22" i="15"/>
  <c r="J22" i="16"/>
  <c r="W22" i="16"/>
  <c r="Z22" i="16"/>
  <c r="AJ22" i="16"/>
  <c r="AM22" i="16"/>
  <c r="AU22" i="16"/>
  <c r="AY22" i="16"/>
  <c r="BC22" i="16"/>
  <c r="BG22" i="16"/>
  <c r="BK22" i="16"/>
  <c r="BO22" i="16"/>
  <c r="BS22" i="16"/>
  <c r="CI22" i="16"/>
  <c r="CM22" i="16"/>
  <c r="CQ22" i="16"/>
  <c r="CU22" i="16"/>
  <c r="CY22" i="16"/>
  <c r="DG22" i="16"/>
  <c r="DJ22" i="16"/>
  <c r="DV22" i="16"/>
  <c r="EB22" i="16"/>
  <c r="EF22" i="16"/>
  <c r="EM22" i="16"/>
  <c r="EP22" i="16"/>
  <c r="EX22" i="16"/>
  <c r="FC22" i="16"/>
  <c r="FI22" i="16"/>
  <c r="FN22" i="16"/>
  <c r="FS22" i="16"/>
  <c r="FY22" i="16"/>
  <c r="GD22" i="16"/>
  <c r="GI22" i="16"/>
  <c r="GO22" i="16"/>
  <c r="GT22" i="16"/>
  <c r="GY22" i="16"/>
  <c r="BG22" i="15"/>
  <c r="BK22" i="15"/>
  <c r="BO22" i="15"/>
  <c r="O23" i="15"/>
  <c r="U23" i="15"/>
  <c r="Y23" i="15"/>
  <c r="AV23" i="15"/>
  <c r="AZ23" i="15"/>
  <c r="BD23" i="15"/>
  <c r="K23" i="16"/>
  <c r="O23" i="16"/>
  <c r="S23" i="16"/>
  <c r="AA23" i="16"/>
  <c r="AE23" i="16"/>
  <c r="AI23" i="16"/>
  <c r="AM23" i="16"/>
  <c r="BM23" i="16"/>
  <c r="CM23" i="16"/>
  <c r="CQ23" i="16"/>
  <c r="CU23" i="16"/>
  <c r="CY23" i="16"/>
  <c r="DC23" i="16"/>
  <c r="FB23" i="16"/>
  <c r="GX23" i="16"/>
  <c r="BT23" i="15"/>
  <c r="M19" i="5"/>
  <c r="T11" i="15" s="1"/>
  <c r="M16" i="6"/>
  <c r="Q12" i="15" s="1"/>
  <c r="M45" i="7"/>
  <c r="AS13" i="15" s="1"/>
  <c r="AS22" i="15" s="1"/>
  <c r="M91" i="7"/>
  <c r="AO13" i="16" s="1"/>
  <c r="M159" i="8"/>
  <c r="DE14" i="16" s="1"/>
  <c r="M177" i="8"/>
  <c r="DW14" i="16" s="1"/>
  <c r="M281" i="8"/>
  <c r="BP14" i="15" s="1"/>
  <c r="H92" i="9"/>
  <c r="M92" i="9" s="1"/>
  <c r="AP15" i="16" s="1"/>
  <c r="M64" i="9"/>
  <c r="N15" i="16" s="1"/>
  <c r="N23" i="16" s="1"/>
  <c r="M125" i="10"/>
  <c r="BW16" i="16" s="1"/>
  <c r="M256" i="10"/>
  <c r="M16" i="11"/>
  <c r="Q17" i="15" s="1"/>
  <c r="M160" i="11"/>
  <c r="DF17" i="16" s="1"/>
  <c r="M246" i="11"/>
  <c r="M178" i="12"/>
  <c r="DX18" i="16" s="1"/>
  <c r="DX23" i="16" s="1"/>
  <c r="M266" i="13"/>
  <c r="M28" i="14"/>
  <c r="AB20" i="15" s="1"/>
  <c r="M216" i="14"/>
  <c r="E22" i="15"/>
  <c r="BN23" i="15"/>
  <c r="I13" i="15"/>
  <c r="EK23" i="16"/>
  <c r="GA23" i="16"/>
  <c r="DI23" i="16"/>
  <c r="DQ23" i="16"/>
  <c r="EA23" i="16"/>
  <c r="EJ23" i="16"/>
  <c r="EQ23" i="16"/>
  <c r="EY23" i="16"/>
  <c r="FG23" i="16"/>
  <c r="FO23" i="16"/>
  <c r="FW23" i="16"/>
  <c r="GE23" i="16"/>
  <c r="GM23" i="16"/>
  <c r="GU23" i="16"/>
  <c r="M103" i="10"/>
  <c r="BA16" i="16" s="1"/>
  <c r="BA22" i="16" s="1"/>
  <c r="AI14" i="15"/>
  <c r="DN23" i="16"/>
  <c r="DV23" i="16"/>
  <c r="ED23" i="16"/>
  <c r="EG23" i="16"/>
  <c r="EN23" i="16"/>
  <c r="ER23" i="16"/>
  <c r="EV23" i="16"/>
  <c r="EZ23" i="16"/>
  <c r="FD23" i="16"/>
  <c r="FH23" i="16"/>
  <c r="FL23" i="16"/>
  <c r="FP23" i="16"/>
  <c r="FT23" i="16"/>
  <c r="FX23" i="16"/>
  <c r="GB23" i="16"/>
  <c r="GF23" i="16"/>
  <c r="GJ23" i="16"/>
  <c r="GN23" i="16"/>
  <c r="GR23" i="16"/>
  <c r="GV23" i="16"/>
  <c r="FM19" i="16"/>
  <c r="FM20" i="16"/>
  <c r="FM17" i="16"/>
  <c r="FM15" i="16"/>
  <c r="FM16" i="16"/>
  <c r="FM18" i="16"/>
  <c r="FM14" i="16"/>
  <c r="FM12" i="16"/>
  <c r="AI18" i="15"/>
  <c r="AI20" i="15"/>
  <c r="AI16" i="15"/>
  <c r="AI13" i="15"/>
  <c r="DK23" i="16"/>
  <c r="DS23" i="16"/>
  <c r="DY23" i="16"/>
  <c r="EL23" i="16"/>
  <c r="EO23" i="16"/>
  <c r="EW23" i="16"/>
  <c r="FE23" i="16"/>
  <c r="FU23" i="16"/>
  <c r="GC23" i="16"/>
  <c r="GK23" i="16"/>
  <c r="GS23" i="16"/>
  <c r="AI12" i="15"/>
  <c r="AI17" i="15"/>
  <c r="AE19" i="15"/>
  <c r="AE22" i="15" s="1"/>
  <c r="FM11" i="16"/>
  <c r="FM13" i="16"/>
  <c r="AQ25" i="17"/>
  <c r="AS32" i="22"/>
  <c r="AS30" i="22"/>
  <c r="AS29" i="22"/>
  <c r="AS31" i="22"/>
  <c r="V22" i="23"/>
  <c r="V21" i="23"/>
  <c r="V24" i="23"/>
  <c r="V23" i="23"/>
  <c r="AQ33" i="17"/>
  <c r="AQ31" i="17"/>
  <c r="AQ30" i="17"/>
  <c r="AQ22" i="17"/>
  <c r="AQ24" i="17"/>
  <c r="AQ23" i="17"/>
  <c r="T214" i="20"/>
  <c r="T212" i="20"/>
  <c r="T215" i="20"/>
  <c r="T213" i="20"/>
  <c r="AQ32" i="21"/>
  <c r="AQ30" i="21"/>
  <c r="AQ29" i="21"/>
  <c r="AQ23" i="21"/>
  <c r="AQ25" i="21"/>
  <c r="AQ24" i="21"/>
  <c r="G171" i="22"/>
  <c r="AS18" i="22"/>
  <c r="G173" i="22"/>
  <c r="AS16" i="22"/>
  <c r="G172" i="22"/>
  <c r="AS15" i="22"/>
  <c r="G174" i="22"/>
  <c r="AQ15" i="17"/>
  <c r="AQ17" i="17"/>
  <c r="AQ16" i="17"/>
  <c r="AQ18" i="21"/>
  <c r="AQ16" i="21"/>
  <c r="AQ15" i="21"/>
  <c r="AS23" i="22"/>
  <c r="AS25" i="22"/>
  <c r="AS24" i="22"/>
  <c r="V17" i="23"/>
  <c r="L152" i="23" s="1"/>
  <c r="V16" i="23"/>
  <c r="L151" i="23" s="1"/>
  <c r="V15" i="23"/>
  <c r="V14" i="23"/>
  <c r="AO22" i="16" l="1"/>
  <c r="L150" i="23"/>
  <c r="BX23" i="15"/>
  <c r="T23" i="16"/>
  <c r="V25" i="23"/>
  <c r="FM23" i="16"/>
  <c r="AQ33" i="21"/>
  <c r="DX22" i="16"/>
  <c r="BP22" i="15"/>
  <c r="AO23" i="16"/>
  <c r="AS26" i="22"/>
  <c r="AG163" i="21"/>
  <c r="AQ26" i="21"/>
  <c r="DW22" i="16"/>
  <c r="AH22" i="16"/>
  <c r="BX22" i="15"/>
  <c r="AG161" i="21"/>
  <c r="AG162" i="21"/>
  <c r="DW23" i="16"/>
  <c r="Q23" i="15"/>
  <c r="AI22" i="15"/>
  <c r="DE23" i="16"/>
  <c r="T22" i="15"/>
  <c r="AL22" i="15"/>
  <c r="BF22" i="15"/>
  <c r="DF23" i="16"/>
  <c r="BW23" i="16"/>
  <c r="BX22" i="16"/>
  <c r="BX23" i="16"/>
  <c r="AB22" i="15"/>
  <c r="Q216" i="17"/>
  <c r="Q217" i="17"/>
  <c r="Q215" i="17"/>
  <c r="AP22" i="16"/>
  <c r="AP23" i="16"/>
  <c r="AG160" i="21"/>
  <c r="AQ19" i="21"/>
  <c r="G175" i="22"/>
  <c r="AQ18" i="17"/>
  <c r="N22" i="16"/>
  <c r="I22" i="15"/>
  <c r="AE23" i="15"/>
  <c r="BF23" i="15"/>
  <c r="AB23" i="15"/>
  <c r="DF22" i="16"/>
  <c r="L149" i="23"/>
  <c r="L153" i="23" s="1"/>
  <c r="T216" i="20"/>
  <c r="AQ26" i="17"/>
  <c r="Q214" i="17"/>
  <c r="BA23" i="16"/>
  <c r="K22" i="15"/>
  <c r="FM22" i="16"/>
  <c r="BP23" i="15"/>
  <c r="AS23" i="15"/>
  <c r="AL23" i="15"/>
  <c r="BW22" i="16"/>
  <c r="DE22" i="16"/>
  <c r="AQ34" i="17"/>
  <c r="AS33" i="22"/>
  <c r="T23" i="15"/>
  <c r="Q22" i="15"/>
  <c r="AI23" i="15"/>
  <c r="AG164" i="21" l="1"/>
  <c r="Q218" i="17"/>
  <c r="F91" i="3"/>
  <c r="M91" i="3" s="1"/>
  <c r="AO9" i="16" s="1"/>
  <c r="M67" i="3"/>
  <c r="Q9" i="16" s="1"/>
  <c r="Q22" i="16" s="1"/>
  <c r="M71" i="3"/>
  <c r="U9" i="16" s="1"/>
  <c r="U22" i="16" s="1"/>
  <c r="M79" i="3"/>
  <c r="AC9" i="16" s="1"/>
  <c r="AC22" i="16" s="1"/>
  <c r="M63" i="3"/>
  <c r="M9" i="16" s="1"/>
  <c r="M22" i="16" s="1"/>
  <c r="M75" i="3"/>
  <c r="Y9" i="16" s="1"/>
  <c r="Y22" i="16" s="1"/>
  <c r="M83" i="3"/>
  <c r="AG9" i="16" s="1"/>
  <c r="AG22" i="16" s="1"/>
  <c r="M59" i="3"/>
  <c r="I9" i="16" s="1"/>
  <c r="M87" i="3"/>
  <c r="AK9" i="16"/>
  <c r="AK22" i="16" s="1"/>
  <c r="V18" i="23" l="1"/>
  <c r="AS19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211" authorId="0" shapeId="0" xr:uid="{00000000-0006-0000-1000-000001000000}">
      <text>
        <r>
          <rPr>
            <sz val="10"/>
            <color rgb="FF000000"/>
            <rFont val="Arial"/>
            <scheme val="minor"/>
          </rPr>
          <t>======
ID#AAAAjcnBcNM
Perhatian     (2022-11-16 02:50:04)
sel ini jangan dirubah</t>
        </r>
      </text>
    </comment>
    <comment ref="F211" authorId="0" shapeId="0" xr:uid="{00000000-0006-0000-1000-000002000000}">
      <text>
        <r>
          <rPr>
            <sz val="10"/>
            <color rgb="FF000000"/>
            <rFont val="Arial"/>
            <scheme val="minor"/>
          </rPr>
          <t>======
ID#AAAAjbtsj8U
Perhatian     (2022-11-16 02:50:04)
sel ini jangan dirubah</t>
        </r>
      </text>
    </comment>
    <comment ref="G211" authorId="0" shapeId="0" xr:uid="{00000000-0006-0000-1000-000003000000}">
      <text>
        <r>
          <rPr>
            <sz val="10"/>
            <color rgb="FF000000"/>
            <rFont val="Arial"/>
            <scheme val="minor"/>
          </rPr>
          <t>======
ID#AAAAjcGbixI
Perhatian     (2022-11-16 02:50:04)
sel ini jangan dirubah</t>
        </r>
      </text>
    </comment>
    <comment ref="H211" authorId="0" shapeId="0" xr:uid="{00000000-0006-0000-1000-000004000000}">
      <text>
        <r>
          <rPr>
            <sz val="10"/>
            <color rgb="FF000000"/>
            <rFont val="Arial"/>
            <scheme val="minor"/>
          </rPr>
          <t>======
ID#AAAAjbtsj9U
Perhatian     (2022-11-16 02:50:04)
sel ini jangan dirubah</t>
        </r>
      </text>
    </comment>
    <comment ref="I211" authorId="0" shapeId="0" xr:uid="{00000000-0006-0000-1000-000005000000}">
      <text>
        <r>
          <rPr>
            <sz val="10"/>
            <color rgb="FF000000"/>
            <rFont val="Arial"/>
            <scheme val="minor"/>
          </rPr>
          <t>======
ID#AAAAjbtsj88
Perhatian     (2022-11-16 02:50:04)
sel ini jangan dirubah</t>
        </r>
      </text>
    </comment>
    <comment ref="J211" authorId="0" shapeId="0" xr:uid="{00000000-0006-0000-1000-000006000000}">
      <text>
        <r>
          <rPr>
            <sz val="10"/>
            <color rgb="FF000000"/>
            <rFont val="Arial"/>
            <scheme val="minor"/>
          </rPr>
          <t>======
ID#AAAAjcGbix8
Perhatian     (2022-11-16 02:50:04)
sel ini jangan dirubah</t>
        </r>
      </text>
    </comment>
    <comment ref="K211" authorId="0" shapeId="0" xr:uid="{00000000-0006-0000-1000-000007000000}">
      <text>
        <r>
          <rPr>
            <sz val="10"/>
            <color rgb="FF000000"/>
            <rFont val="Arial"/>
            <scheme val="minor"/>
          </rPr>
          <t>======
ID#AAAAjcGbixg
Perhatian     (2022-11-16 02:50:04)
sel ini jangan dirubah</t>
        </r>
      </text>
    </comment>
    <comment ref="L211" authorId="0" shapeId="0" xr:uid="{00000000-0006-0000-1000-000008000000}">
      <text>
        <r>
          <rPr>
            <sz val="10"/>
            <color rgb="FF000000"/>
            <rFont val="Arial"/>
            <scheme val="minor"/>
          </rPr>
          <t>======
ID#AAAAjcGbixY
Perhatian     (2022-11-16 02:50:04)
sel ini jangan dirubah</t>
        </r>
      </text>
    </comment>
    <comment ref="M211" authorId="0" shapeId="0" xr:uid="{00000000-0006-0000-1000-000009000000}">
      <text>
        <r>
          <rPr>
            <sz val="10"/>
            <color rgb="FF000000"/>
            <rFont val="Arial"/>
            <scheme val="minor"/>
          </rPr>
          <t>======
ID#AAAAjcGbixc
Perhatian     (2022-11-16 02:50:04)
sel ini jangan dirubah</t>
        </r>
      </text>
    </comment>
    <comment ref="N211" authorId="0" shapeId="0" xr:uid="{00000000-0006-0000-1000-00000A000000}">
      <text>
        <r>
          <rPr>
            <sz val="10"/>
            <color rgb="FF000000"/>
            <rFont val="Arial"/>
            <scheme val="minor"/>
          </rPr>
          <t>======
ID#AAAAjbtsj8Y
Perhatian     (2022-11-16 02:50:04)
sel ini jangan dirubah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61aF7EZW3IOaTkLYWW7amLZP6I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9" authorId="0" shapeId="0" xr:uid="{00000000-0006-0000-1400-000001000000}">
      <text>
        <r>
          <rPr>
            <sz val="10"/>
            <color rgb="FF000000"/>
            <rFont val="Arial"/>
            <scheme val="minor"/>
          </rPr>
          <t>======
ID#AAAAjbtsj8o
Perhatian     (2022-11-16 02:50:04)
Sel ini jangan dirubah</t>
        </r>
      </text>
    </comment>
    <comment ref="F10" authorId="0" shapeId="0" xr:uid="{00000000-0006-0000-1400-000002000000}">
      <text>
        <r>
          <rPr>
            <sz val="10"/>
            <color rgb="FF000000"/>
            <rFont val="Arial"/>
            <scheme val="minor"/>
          </rPr>
          <t>======
ID#AAAAjcGbixo
Perhatian     (2022-11-16 02:50:04)
Sel ini jangan dirubah</t>
        </r>
      </text>
    </comment>
    <comment ref="F11" authorId="0" shapeId="0" xr:uid="{00000000-0006-0000-1400-000003000000}">
      <text>
        <r>
          <rPr>
            <sz val="10"/>
            <color rgb="FF000000"/>
            <rFont val="Arial"/>
            <scheme val="minor"/>
          </rPr>
          <t>======
ID#AAAAjcGbix0
Perhatian     (2022-11-16 02:50:04)
Sel ini jangan dirubah</t>
        </r>
      </text>
    </comment>
    <comment ref="G157" authorId="0" shapeId="0" xr:uid="{00000000-0006-0000-1400-000004000000}">
      <text>
        <r>
          <rPr>
            <sz val="10"/>
            <color rgb="FF000000"/>
            <rFont val="Arial"/>
            <scheme val="minor"/>
          </rPr>
          <t>======
ID#AAAAjbtsj8M
Perhatian     (2022-11-16 02:50:04)
sel ini jangan dirubah</t>
        </r>
      </text>
    </comment>
    <comment ref="J157" authorId="0" shapeId="0" xr:uid="{00000000-0006-0000-1400-000005000000}">
      <text>
        <r>
          <rPr>
            <sz val="10"/>
            <color rgb="FF000000"/>
            <rFont val="Arial"/>
            <scheme val="minor"/>
          </rPr>
          <t>======
ID#AAAAjbtsj8E
Perhatian     (2022-11-16 02:50:04)
sel ini jangan dirubah</t>
        </r>
      </text>
    </comment>
    <comment ref="L157" authorId="0" shapeId="0" xr:uid="{00000000-0006-0000-1400-000006000000}">
      <text>
        <r>
          <rPr>
            <sz val="10"/>
            <color rgb="FF000000"/>
            <rFont val="Arial"/>
            <scheme val="minor"/>
          </rPr>
          <t>======
ID#AAAAjbtsj80
Perhatian     (2022-11-16 02:50:04)
sel ini jangan dirubah</t>
        </r>
      </text>
    </comment>
    <comment ref="R157" authorId="0" shapeId="0" xr:uid="{00000000-0006-0000-1400-000007000000}">
      <text>
        <r>
          <rPr>
            <sz val="10"/>
            <color rgb="FF000000"/>
            <rFont val="Arial"/>
            <scheme val="minor"/>
          </rPr>
          <t>======
ID#AAAAjcnBcNA
Perhatian     (2022-11-16 02:50:04)
sel ini jangan dirubah</t>
        </r>
      </text>
    </comment>
    <comment ref="S157" authorId="0" shapeId="0" xr:uid="{00000000-0006-0000-1400-000008000000}">
      <text>
        <r>
          <rPr>
            <sz val="10"/>
            <color rgb="FF000000"/>
            <rFont val="Arial"/>
            <scheme val="minor"/>
          </rPr>
          <t>======
ID#AAAAjcGbixM
Perhatian     (2022-11-16 02:50:04)
sel ini jangan dirubah</t>
        </r>
      </text>
    </comment>
    <comment ref="V157" authorId="0" shapeId="0" xr:uid="{00000000-0006-0000-1400-000009000000}">
      <text>
        <r>
          <rPr>
            <sz val="10"/>
            <color rgb="FF000000"/>
            <rFont val="Arial"/>
            <scheme val="minor"/>
          </rPr>
          <t>======
ID#AAAAjbtsj74
Perhatian     (2022-11-16 02:50:04)
sel ini jangan dirubah</t>
        </r>
      </text>
    </comment>
    <comment ref="W157" authorId="0" shapeId="0" xr:uid="{00000000-0006-0000-1400-00000A000000}">
      <text>
        <r>
          <rPr>
            <sz val="10"/>
            <color rgb="FF000000"/>
            <rFont val="Arial"/>
            <scheme val="minor"/>
          </rPr>
          <t>======
ID#AAAAjcGbiyE
Perhatian     (2022-11-16 02:50:04)
sel ini jangan dirubah</t>
        </r>
      </text>
    </comment>
    <comment ref="X157" authorId="0" shapeId="0" xr:uid="{00000000-0006-0000-1400-00000B000000}">
      <text>
        <r>
          <rPr>
            <sz val="10"/>
            <color rgb="FF000000"/>
            <rFont val="Arial"/>
            <scheme val="minor"/>
          </rPr>
          <t>======
ID#AAAAjbtsj9E
Perhatian     (2022-11-16 02:50:04)
sel ini jangan dirubah</t>
        </r>
      </text>
    </comment>
    <comment ref="Y157" authorId="0" shapeId="0" xr:uid="{00000000-0006-0000-1400-00000C000000}">
      <text>
        <r>
          <rPr>
            <sz val="10"/>
            <color rgb="FF000000"/>
            <rFont val="Arial"/>
            <scheme val="minor"/>
          </rPr>
          <t>======
ID#AAAAjcGbixw
Perhatian     (2022-11-16 02:50:04)
sel ini jangan dirubah</t>
        </r>
      </text>
    </comment>
    <comment ref="AL157" authorId="0" shapeId="0" xr:uid="{00000000-0006-0000-1400-00000D000000}">
      <text>
        <r>
          <rPr>
            <sz val="10"/>
            <color rgb="FF000000"/>
            <rFont val="Arial"/>
            <scheme val="minor"/>
          </rPr>
          <t>======
ID#AAAAjbtsj8c
Perhatian     (2022-11-16 02:50:04)
sel ini jangan dirubah</t>
        </r>
      </text>
    </comment>
    <comment ref="G158" authorId="0" shapeId="0" xr:uid="{00000000-0006-0000-1400-00000E000000}">
      <text>
        <r>
          <rPr>
            <sz val="10"/>
            <color rgb="FF000000"/>
            <rFont val="Arial"/>
            <scheme val="minor"/>
          </rPr>
          <t>======
ID#AAAAjcnBcNc
Perhatian     (2022-11-16 02:50:04)
sel ini jangan dirubah</t>
        </r>
      </text>
    </comment>
    <comment ref="H158" authorId="0" shapeId="0" xr:uid="{00000000-0006-0000-1400-00000F000000}">
      <text>
        <r>
          <rPr>
            <sz val="10"/>
            <color rgb="FF000000"/>
            <rFont val="Arial"/>
            <scheme val="minor"/>
          </rPr>
          <t>======
ID#AAAAjcnBcNQ
Perhatian     (2022-11-16 02:50:04)
sel ini jangan dirubah</t>
        </r>
      </text>
    </comment>
    <comment ref="J158" authorId="0" shapeId="0" xr:uid="{00000000-0006-0000-1400-000010000000}">
      <text>
        <r>
          <rPr>
            <sz val="10"/>
            <color rgb="FF000000"/>
            <rFont val="Arial"/>
            <scheme val="minor"/>
          </rPr>
          <t>======
ID#AAAAjcGbixk
Perhatian     (2022-11-16 02:50:04)
sel ini jangan dirubah</t>
        </r>
      </text>
    </comment>
    <comment ref="L158" authorId="0" shapeId="0" xr:uid="{00000000-0006-0000-1400-000011000000}">
      <text>
        <r>
          <rPr>
            <sz val="10"/>
            <color rgb="FF000000"/>
            <rFont val="Arial"/>
            <scheme val="minor"/>
          </rPr>
          <t>======
ID#AAAAjcGbix4
Perhatian     (2022-11-16 02:50:04)
sel ini jangan dirubah</t>
        </r>
      </text>
    </comment>
    <comment ref="R158" authorId="0" shapeId="0" xr:uid="{00000000-0006-0000-1400-000012000000}">
      <text>
        <r>
          <rPr>
            <sz val="10"/>
            <color rgb="FF000000"/>
            <rFont val="Arial"/>
            <scheme val="minor"/>
          </rPr>
          <t>======
ID#AAAAjbtsj8I
Perhatian     (2022-11-16 02:50:04)
sel ini jangan dirubah</t>
        </r>
      </text>
    </comment>
    <comment ref="S158" authorId="0" shapeId="0" xr:uid="{00000000-0006-0000-1400-000013000000}">
      <text>
        <r>
          <rPr>
            <sz val="10"/>
            <color rgb="FF000000"/>
            <rFont val="Arial"/>
            <scheme val="minor"/>
          </rPr>
          <t>======
ID#AAAAjcnBcNE
Perhatian     (2022-11-16 02:50:04)
sel ini jangan dirubah</t>
        </r>
      </text>
    </comment>
    <comment ref="V158" authorId="0" shapeId="0" xr:uid="{00000000-0006-0000-1400-000014000000}">
      <text>
        <r>
          <rPr>
            <sz val="10"/>
            <color rgb="FF000000"/>
            <rFont val="Arial"/>
            <scheme val="minor"/>
          </rPr>
          <t>======
ID#AAAAjcnBcNI
Perhatian     (2022-11-16 02:50:04)
sel ini jangan dirubah</t>
        </r>
      </text>
    </comment>
    <comment ref="W158" authorId="0" shapeId="0" xr:uid="{00000000-0006-0000-1400-000015000000}">
      <text>
        <r>
          <rPr>
            <sz val="10"/>
            <color rgb="FF000000"/>
            <rFont val="Arial"/>
            <scheme val="minor"/>
          </rPr>
          <t>======
ID#AAAAjbtsj8s
Perhatian     (2022-11-16 02:50:04)
sel ini jangan dirubah</t>
        </r>
      </text>
    </comment>
    <comment ref="X158" authorId="0" shapeId="0" xr:uid="{00000000-0006-0000-1400-000016000000}">
      <text>
        <r>
          <rPr>
            <sz val="10"/>
            <color rgb="FF000000"/>
            <rFont val="Arial"/>
            <scheme val="minor"/>
          </rPr>
          <t>======
ID#AAAAjcGbiyg
Perhatian     (2022-11-16 02:50:04)
sel ini jangan dirubah</t>
        </r>
      </text>
    </comment>
    <comment ref="Y158" authorId="0" shapeId="0" xr:uid="{00000000-0006-0000-1400-000017000000}">
      <text>
        <r>
          <rPr>
            <sz val="10"/>
            <color rgb="FF000000"/>
            <rFont val="Arial"/>
            <scheme val="minor"/>
          </rPr>
          <t>======
ID#AAAAjbtsj78
Perhatian     (2022-11-16 02:50:04)
sel ini jangan dirubah</t>
        </r>
      </text>
    </comment>
    <comment ref="AL158" authorId="0" shapeId="0" xr:uid="{00000000-0006-0000-1400-000018000000}">
      <text>
        <r>
          <rPr>
            <sz val="10"/>
            <color rgb="FF000000"/>
            <rFont val="Arial"/>
            <scheme val="minor"/>
          </rPr>
          <t>======
ID#AAAAjcGbiyU
Perhatian     (2022-11-16 02:50:04)
sel ini jangan dirubah</t>
        </r>
      </text>
    </comment>
    <comment ref="AG164" authorId="0" shapeId="0" xr:uid="{00000000-0006-0000-1400-000019000000}">
      <text>
        <r>
          <rPr>
            <sz val="10"/>
            <color rgb="FF000000"/>
            <rFont val="Arial"/>
            <scheme val="minor"/>
          </rPr>
          <t>======
ID#AAAAjbtsj8w
Perhatian     (2022-11-16 02:50:04)
Sel ini jangan dirubah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CgDzxjC+DbRXYaGWLbxZC0NddmQ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N159" authorId="0" shapeId="0" xr:uid="{00000000-0006-0000-1500-000001000000}">
      <text>
        <r>
          <rPr>
            <sz val="10"/>
            <color rgb="FF000000"/>
            <rFont val="Arial"/>
            <scheme val="minor"/>
          </rPr>
          <t>======
ID#AAAAjbtsj9A
Perhatian     (2022-11-16 02:50:04)
sel ini jangan dirubah</t>
        </r>
      </text>
    </comment>
    <comment ref="H160" authorId="0" shapeId="0" xr:uid="{00000000-0006-0000-1500-000002000000}">
      <text>
        <r>
          <rPr>
            <sz val="10"/>
            <color rgb="FF000000"/>
            <rFont val="Arial"/>
            <scheme val="minor"/>
          </rPr>
          <t>======
ID#AAAAjcGbiyY
Perhatian     (2022-11-16 02:50:04)
sel ini jangan dirubah</t>
        </r>
      </text>
    </comment>
    <comment ref="AN160" authorId="0" shapeId="0" xr:uid="{00000000-0006-0000-1500-000003000000}">
      <text>
        <r>
          <rPr>
            <sz val="10"/>
            <color rgb="FF000000"/>
            <rFont val="Arial"/>
            <scheme val="minor"/>
          </rPr>
          <t>======
ID#AAAAjcGbixU
Perhatian     (2022-11-16 02:50:04)
sel ini jangan dirubah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0QknVTPykliE7H5H3mbQGKY9dfg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9" authorId="0" shapeId="0" xr:uid="{00000000-0006-0000-1600-000001000000}">
      <text>
        <r>
          <rPr>
            <sz val="10"/>
            <color rgb="FF000000"/>
            <rFont val="Arial"/>
            <scheme val="minor"/>
          </rPr>
          <t>======
ID#AAAAjbtsj9M
Perhatian     (2022-11-16 02:50:04)
Sel ini jangan dirubah</t>
        </r>
      </text>
    </comment>
    <comment ref="F10" authorId="0" shapeId="0" xr:uid="{00000000-0006-0000-1600-000002000000}">
      <text>
        <r>
          <rPr>
            <sz val="10"/>
            <color rgb="FF000000"/>
            <rFont val="Arial"/>
            <scheme val="minor"/>
          </rPr>
          <t>======
ID#AAAAjcGbixQ
Perhatian     (2022-11-16 02:50:04)
Sel ini jangan dirubah</t>
        </r>
      </text>
    </comment>
    <comment ref="G146" authorId="0" shapeId="0" xr:uid="{00000000-0006-0000-1600-000003000000}">
      <text>
        <r>
          <rPr>
            <sz val="10"/>
            <color rgb="FF000000"/>
            <rFont val="Arial"/>
            <scheme val="minor"/>
          </rPr>
          <t>======
ID#AAAAjbtsj8Q
Perhatian     (2022-11-16 02:50:04)
sel ini jangan dirubah</t>
        </r>
      </text>
    </comment>
    <comment ref="H146" authorId="0" shapeId="0" xr:uid="{00000000-0006-0000-1600-000004000000}">
      <text>
        <r>
          <rPr>
            <sz val="10"/>
            <color rgb="FF000000"/>
            <rFont val="Arial"/>
            <scheme val="minor"/>
          </rPr>
          <t>======
ID#AAAAjcGbiyI
Perhatian     (2022-11-16 02:50:04)
sel ini jangan dirubah</t>
        </r>
      </text>
    </comment>
    <comment ref="I146" authorId="0" shapeId="0" xr:uid="{00000000-0006-0000-1600-000005000000}">
      <text>
        <r>
          <rPr>
            <sz val="10"/>
            <color rgb="FF000000"/>
            <rFont val="Arial"/>
            <scheme val="minor"/>
          </rPr>
          <t>======
ID#AAAAjcGbiyQ
Perhatian     (2022-11-16 02:50:04)
sel ini jangan dirubah</t>
        </r>
      </text>
    </comment>
    <comment ref="J146" authorId="0" shapeId="0" xr:uid="{00000000-0006-0000-1600-000006000000}">
      <text>
        <r>
          <rPr>
            <sz val="10"/>
            <color rgb="FF000000"/>
            <rFont val="Arial"/>
            <scheme val="minor"/>
          </rPr>
          <t>======
ID#AAAAjcnBcNU
Perhatian     (2022-11-16 02:50:04)
sel ini jangan dirubah</t>
        </r>
      </text>
    </comment>
    <comment ref="K146" authorId="0" shapeId="0" xr:uid="{00000000-0006-0000-1600-000007000000}">
      <text>
        <r>
          <rPr>
            <sz val="10"/>
            <color rgb="FF000000"/>
            <rFont val="Arial"/>
            <scheme val="minor"/>
          </rPr>
          <t>======
ID#AAAAjbtsj9I
Perhatian     (2022-11-16 02:50:04)
sel ini jangan dirubah</t>
        </r>
      </text>
    </comment>
    <comment ref="L146" authorId="0" shapeId="0" xr:uid="{00000000-0006-0000-1600-000008000000}">
      <text>
        <r>
          <rPr>
            <sz val="10"/>
            <color rgb="FF000000"/>
            <rFont val="Arial"/>
            <scheme val="minor"/>
          </rPr>
          <t>======
ID#AAAAjbtsj8g
Perhatian     (2022-11-16 02:50:04)
sel ini jangan dirubah</t>
        </r>
      </text>
    </comment>
    <comment ref="M146" authorId="0" shapeId="0" xr:uid="{00000000-0006-0000-1600-000009000000}">
      <text>
        <r>
          <rPr>
            <sz val="10"/>
            <color rgb="FF000000"/>
            <rFont val="Arial"/>
            <scheme val="minor"/>
          </rPr>
          <t>======
ID#AAAAjbtsj9Q
Perhatian     (2022-11-16 02:50:04)
sel ini jangan dirubah</t>
        </r>
      </text>
    </comment>
    <comment ref="Q146" authorId="0" shapeId="0" xr:uid="{00000000-0006-0000-1600-00000A000000}">
      <text>
        <r>
          <rPr>
            <sz val="10"/>
            <color rgb="FF000000"/>
            <rFont val="Arial"/>
            <scheme val="minor"/>
          </rPr>
          <t>======
ID#AAAAjcnBcNY
Perhatian     (2022-11-16 02:50:04)
sel ini jangan dirubah</t>
        </r>
      </text>
    </comment>
    <comment ref="G147" authorId="0" shapeId="0" xr:uid="{00000000-0006-0000-1600-00000B000000}">
      <text>
        <r>
          <rPr>
            <sz val="10"/>
            <color rgb="FF000000"/>
            <rFont val="Arial"/>
            <scheme val="minor"/>
          </rPr>
          <t>======
ID#AAAAjcGbixs
Perhatian     (2022-11-16 02:50:04)
sel ini jangan dirubah</t>
        </r>
      </text>
    </comment>
    <comment ref="H147" authorId="0" shapeId="0" xr:uid="{00000000-0006-0000-1600-00000C000000}">
      <text>
        <r>
          <rPr>
            <sz val="10"/>
            <color rgb="FF000000"/>
            <rFont val="Arial"/>
            <scheme val="minor"/>
          </rPr>
          <t>======
ID#AAAAjbtsj8k
Perhatian     (2022-11-16 02:50:04)
sel ini jangan dirubah</t>
        </r>
      </text>
    </comment>
    <comment ref="I147" authorId="0" shapeId="0" xr:uid="{00000000-0006-0000-1600-00000D000000}">
      <text>
        <r>
          <rPr>
            <sz val="10"/>
            <color rgb="FF000000"/>
            <rFont val="Arial"/>
            <scheme val="minor"/>
          </rPr>
          <t>======
ID#AAAAjbtsj8A
Perhatian     (2022-11-16 02:50:04)
sel ini jangan dirubah</t>
        </r>
      </text>
    </comment>
    <comment ref="J147" authorId="0" shapeId="0" xr:uid="{00000000-0006-0000-1600-00000E000000}">
      <text>
        <r>
          <rPr>
            <sz val="10"/>
            <color rgb="FF000000"/>
            <rFont val="Arial"/>
            <scheme val="minor"/>
          </rPr>
          <t>======
ID#AAAAjcGbiyM
Perhatian     (2022-11-16 02:50:04)
sel ini jangan dirubah</t>
        </r>
      </text>
    </comment>
    <comment ref="K147" authorId="0" shapeId="0" xr:uid="{00000000-0006-0000-1600-00000F000000}">
      <text>
        <r>
          <rPr>
            <sz val="10"/>
            <color rgb="FF000000"/>
            <rFont val="Arial"/>
            <scheme val="minor"/>
          </rPr>
          <t>======
ID#AAAAjcGbiyk
Perhatian     (2022-11-16 02:50:04)
sel ini jangan dirubah</t>
        </r>
      </text>
    </comment>
    <comment ref="L147" authorId="0" shapeId="0" xr:uid="{00000000-0006-0000-1600-000010000000}">
      <text>
        <r>
          <rPr>
            <sz val="10"/>
            <color rgb="FF000000"/>
            <rFont val="Arial"/>
            <scheme val="minor"/>
          </rPr>
          <t>======
ID#AAAAjbtsj84
Perhatian     (2022-11-16 02:50:04)
sel ini jangan dirubah</t>
        </r>
      </text>
    </comment>
    <comment ref="M147" authorId="0" shapeId="0" xr:uid="{00000000-0006-0000-1600-000011000000}">
      <text>
        <r>
          <rPr>
            <sz val="10"/>
            <color rgb="FF000000"/>
            <rFont val="Arial"/>
            <scheme val="minor"/>
          </rPr>
          <t>======
ID#AAAAjcGbiyo
Perhatian     (2022-11-16 02:50:04)
sel ini jangan dirubah</t>
        </r>
      </text>
    </comment>
    <comment ref="Q147" authorId="0" shapeId="0" xr:uid="{00000000-0006-0000-1600-000012000000}">
      <text>
        <r>
          <rPr>
            <sz val="10"/>
            <color rgb="FF000000"/>
            <rFont val="Arial"/>
            <scheme val="minor"/>
          </rPr>
          <t>======
ID#AAAAjcnBcNg
Perhatian     (2022-11-16 02:50:04)
sel ini jangan dirubah</t>
        </r>
      </text>
    </comment>
    <comment ref="L153" authorId="0" shapeId="0" xr:uid="{00000000-0006-0000-1600-000013000000}">
      <text>
        <r>
          <rPr>
            <sz val="10"/>
            <color rgb="FF000000"/>
            <rFont val="Arial"/>
            <scheme val="minor"/>
          </rPr>
          <t>======
ID#AAAAjcGbiyc
Perhatian     (2022-11-16 02:50:04)
Sel ini jangan dirubah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DeWQu1xlVtjtBIbYCKMazBOkJqA=="/>
    </ext>
  </extLst>
</comments>
</file>

<file path=xl/sharedStrings.xml><?xml version="1.0" encoding="utf-8"?>
<sst xmlns="http://schemas.openxmlformats.org/spreadsheetml/2006/main" count="12096" uniqueCount="2231">
  <si>
    <t>JADWAL KEGIATAN PROMOSI DAN PEMBERDAYAAN MASYARAKAT KOTA MALANG TAHUN 2019</t>
  </si>
  <si>
    <t>NO</t>
  </si>
  <si>
    <t>KEGIATAN</t>
  </si>
  <si>
    <t>BULAN 2019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</si>
  <si>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</si>
  <si>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</si>
  <si>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</si>
  <si>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</si>
  <si>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</si>
  <si>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</si>
  <si>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</si>
  <si>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</si>
  <si>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</si>
  <si>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</si>
  <si>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</si>
  <si>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</si>
  <si>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Pengumpulan Laporan</t>
  </si>
  <si>
    <t>Survei PHBS</t>
  </si>
  <si>
    <t>Telaah Kelsi</t>
  </si>
  <si>
    <t>Telaah Poskeskel</t>
  </si>
  <si>
    <t>Telaah Taman Posyandu</t>
  </si>
  <si>
    <t>Telaah Posyandu Lansia</t>
  </si>
  <si>
    <t>Telaah Posyandu Balita</t>
  </si>
  <si>
    <t>Telaah Posbindu</t>
  </si>
  <si>
    <t>Telaah Pos UKK</t>
  </si>
  <si>
    <t>Telaah Poskestren</t>
  </si>
  <si>
    <t>Validasi Data</t>
  </si>
  <si>
    <t>Pengiriman Data Ke Provinsi</t>
  </si>
  <si>
    <t>CATATAN</t>
  </si>
  <si>
    <t>*</t>
  </si>
  <si>
    <t>Pengumpulan laporan dari posyandu tanggal maks. 25 tiap bulannya, tanggal 26 s.d 30 pengumpulan ke dinas via email</t>
  </si>
  <si>
    <t>Validasi data dilakukan pada minggu I bulan Juli 2018 dan minggu I bulan Januari 2019</t>
  </si>
  <si>
    <r>
      <rPr>
        <sz val="11"/>
        <color theme="1"/>
        <rFont val="Arial Narrow"/>
      </rPr>
      <t xml:space="preserve">Laporan dikirimkan dengan nama file : contoh : </t>
    </r>
    <r>
      <rPr>
        <b/>
        <sz val="11"/>
        <color rgb="FF000000"/>
        <rFont val="Arial Narrow"/>
      </rPr>
      <t>Gribig.Jan (sesuai bulan)</t>
    </r>
    <r>
      <rPr>
        <sz val="11"/>
        <color rgb="FF000000"/>
        <rFont val="Arial Narrow"/>
      </rPr>
      <t xml:space="preserve">---&gt; jika ada update/revisi data maka --&gt; </t>
    </r>
    <r>
      <rPr>
        <b/>
        <sz val="11"/>
        <color rgb="FF000000"/>
        <rFont val="Arial Narrow"/>
      </rPr>
      <t>Gribig.Jan-1 dst</t>
    </r>
  </si>
  <si>
    <t>DATA SASARAN PROGRAM PROMOSI DAN PEMBERDAYAAN MASYARAKAT TAHUN 2021</t>
  </si>
  <si>
    <t>DATA PROYEKSI</t>
  </si>
  <si>
    <t xml:space="preserve">Puskesmas : </t>
  </si>
  <si>
    <t>No</t>
  </si>
  <si>
    <t>NAMA KELURAHAN</t>
  </si>
  <si>
    <t>Jumlah</t>
  </si>
  <si>
    <t>JUMLAH PENDUDUK PROYEKSI</t>
  </si>
  <si>
    <t>JUMLAH KK</t>
  </si>
  <si>
    <t>RUMAH TANGGA</t>
  </si>
  <si>
    <t>JUMLAH POSYANDU</t>
  </si>
  <si>
    <t>SARANA PROMOSI</t>
  </si>
  <si>
    <t>NAMA</t>
  </si>
  <si>
    <t>NO HP</t>
  </si>
  <si>
    <t>ALAMAT</t>
  </si>
  <si>
    <t>Posy</t>
  </si>
  <si>
    <t>Kader</t>
  </si>
  <si>
    <t>MANDIRI</t>
  </si>
  <si>
    <t>PURNAMA</t>
  </si>
  <si>
    <t xml:space="preserve">MADYA </t>
  </si>
  <si>
    <t>PRATAMA</t>
  </si>
  <si>
    <t>TOTAL</t>
  </si>
  <si>
    <t>INST. PENDIDIKAN</t>
  </si>
  <si>
    <t>INST. KESEHATAN</t>
  </si>
  <si>
    <t>TEMPAT2 KERJA</t>
  </si>
  <si>
    <t>TTU</t>
  </si>
  <si>
    <t>PON. PES</t>
  </si>
  <si>
    <t>MEDIA</t>
  </si>
  <si>
    <t>Leaflet</t>
  </si>
  <si>
    <t>Umbul2</t>
  </si>
  <si>
    <t>Poster</t>
  </si>
  <si>
    <t>Stiker</t>
  </si>
  <si>
    <t>Booklet</t>
  </si>
  <si>
    <t>Buku Pedoman</t>
  </si>
  <si>
    <t>Lembar Balik</t>
  </si>
  <si>
    <t>CD</t>
  </si>
  <si>
    <t>Baliho</t>
  </si>
  <si>
    <t>Exbanner</t>
  </si>
  <si>
    <t>Banner</t>
  </si>
  <si>
    <t>Papan Flipchart</t>
  </si>
  <si>
    <t>PETUGAS PROPEMAS</t>
  </si>
  <si>
    <t>PETUGAS/BIDAN DI KELSI</t>
  </si>
  <si>
    <t>Yg ada</t>
  </si>
  <si>
    <t>Yg Ada</t>
  </si>
  <si>
    <t>L</t>
  </si>
  <si>
    <t>P</t>
  </si>
  <si>
    <t>SD</t>
  </si>
  <si>
    <t>MI</t>
  </si>
  <si>
    <t>SDLb</t>
  </si>
  <si>
    <t>SMP</t>
  </si>
  <si>
    <t>MTs</t>
  </si>
  <si>
    <t>SMPlb</t>
  </si>
  <si>
    <t>SMA</t>
  </si>
  <si>
    <t>MA</t>
  </si>
  <si>
    <t>SMALb</t>
  </si>
  <si>
    <t>PMRTH</t>
  </si>
  <si>
    <t>SWASTA</t>
  </si>
  <si>
    <t>Kantor pemerintah</t>
  </si>
  <si>
    <t>Kantor Swasta</t>
  </si>
  <si>
    <t>Pabrik</t>
  </si>
  <si>
    <t>Tempat Ibadah</t>
  </si>
  <si>
    <t>Warung Makan</t>
  </si>
  <si>
    <t>Pasar</t>
  </si>
  <si>
    <t>Terminal/stasiun</t>
  </si>
  <si>
    <t>INTERNET</t>
  </si>
  <si>
    <t>B</t>
  </si>
  <si>
    <t>R</t>
  </si>
  <si>
    <t>jumlah</t>
  </si>
  <si>
    <t>D3</t>
  </si>
  <si>
    <t>SI</t>
  </si>
  <si>
    <t>JABFUNG</t>
  </si>
  <si>
    <t>PURWODADI</t>
  </si>
  <si>
    <t>One Putri</t>
  </si>
  <si>
    <t>081334449898</t>
  </si>
  <si>
    <t>POLOWIJEN</t>
  </si>
  <si>
    <t>Nanik</t>
  </si>
  <si>
    <t>081233305089</t>
  </si>
  <si>
    <t>BALEARJOSARI</t>
  </si>
  <si>
    <t>Wilis</t>
  </si>
  <si>
    <t>081945308283</t>
  </si>
  <si>
    <t>JUMLAH</t>
  </si>
  <si>
    <t>Ket</t>
  </si>
  <si>
    <t>1. data diisikan sesuai dengan kelurahan masing-masing</t>
  </si>
  <si>
    <t>2. data sarana diisi setiap 3 bulan sekali</t>
  </si>
  <si>
    <t xml:space="preserve"> </t>
  </si>
  <si>
    <t>LAPORAN BULANAN PROMOSI DAN PEMBERDAYAAN MASYARAKAT TINGKAT PUSKESMAS</t>
  </si>
  <si>
    <t>BLN :  JANUARI</t>
  </si>
  <si>
    <t>KODE</t>
  </si>
  <si>
    <t xml:space="preserve"> NAMA  VARIABEL</t>
  </si>
  <si>
    <t>KODE - VARIABEL</t>
  </si>
  <si>
    <t>VAR</t>
  </si>
  <si>
    <t>BLN</t>
  </si>
  <si>
    <t xml:space="preserve"> Bulan</t>
  </si>
  <si>
    <t>POS. B</t>
  </si>
  <si>
    <t xml:space="preserve"> Posyandu Balita yang lapor</t>
  </si>
  <si>
    <t>POSB</t>
  </si>
  <si>
    <t>KDRA</t>
  </si>
  <si>
    <t xml:space="preserve"> Kader Posyandu Balita Aktif</t>
  </si>
  <si>
    <t>3a</t>
  </si>
  <si>
    <t>POSY Balita</t>
  </si>
  <si>
    <t>Jumlah Posyandu Balita yang buka Mandiri</t>
  </si>
  <si>
    <t>P-M</t>
  </si>
  <si>
    <t>3b</t>
  </si>
  <si>
    <t>Jumlah Posyandu Balita yang buka Purnama</t>
  </si>
  <si>
    <t>P-P</t>
  </si>
  <si>
    <t>3c</t>
  </si>
  <si>
    <t>Jumlah Posyandu Balita yang buka Madya</t>
  </si>
  <si>
    <t>P-My</t>
  </si>
  <si>
    <t>3d</t>
  </si>
  <si>
    <t>Jumlah Posyandu Balita yang buka Pratama</t>
  </si>
  <si>
    <t>P-Pm</t>
  </si>
  <si>
    <t xml:space="preserve"> Jumlah Posyandu yang buka (M+P+My+Pm)</t>
  </si>
  <si>
    <t>P-B</t>
  </si>
  <si>
    <t>3e</t>
  </si>
  <si>
    <t>Taman Posyandu</t>
  </si>
  <si>
    <t>Jumlah Taman Posyandu yang optimal</t>
  </si>
  <si>
    <t>Tapos-op</t>
  </si>
  <si>
    <t>3f</t>
  </si>
  <si>
    <t>Jumlah Taman Posyandu yang belum optimal</t>
  </si>
  <si>
    <t>Tapos-b.op</t>
  </si>
  <si>
    <t>Jumlah Taman Posyandu</t>
  </si>
  <si>
    <t>Tapos</t>
  </si>
  <si>
    <t>3g</t>
  </si>
  <si>
    <t>POS. L</t>
  </si>
  <si>
    <t>Posyandu Lansia yang lapor</t>
  </si>
  <si>
    <t>POSL</t>
  </si>
  <si>
    <t>3h</t>
  </si>
  <si>
    <t>Kader Posyandu Lansia yang ada</t>
  </si>
  <si>
    <t>Kader Posyandu Lansia Aktif</t>
  </si>
  <si>
    <t>Kader Posyandu Lansia terlatih</t>
  </si>
  <si>
    <t>3j</t>
  </si>
  <si>
    <t>POSY Lansia</t>
  </si>
  <si>
    <t>Jumlah Posyandu Lansia yang buka Mandiri</t>
  </si>
  <si>
    <t>PL-M</t>
  </si>
  <si>
    <t>3k</t>
  </si>
  <si>
    <t>Jumlah Posyandu Lansia yang buka Purnama</t>
  </si>
  <si>
    <t>PL-P</t>
  </si>
  <si>
    <t>3l</t>
  </si>
  <si>
    <t>Jumlah Posyandu Lansia yang buka Madya</t>
  </si>
  <si>
    <t>PL-My</t>
  </si>
  <si>
    <t>3m</t>
  </si>
  <si>
    <t>Jumlah Posyandu Lansia yang buka Pratama</t>
  </si>
  <si>
    <t>PL-PM</t>
  </si>
  <si>
    <t>Jumlah Posyandu Lansia yang buka (M+P+My+Pm)</t>
  </si>
  <si>
    <t>P-L</t>
  </si>
  <si>
    <t>3n</t>
  </si>
  <si>
    <t>KELSI &amp; POSKESKEL</t>
  </si>
  <si>
    <t>Jumlah Kelurahan Siaga yang dibina</t>
  </si>
  <si>
    <t>Kelsi-bina</t>
  </si>
  <si>
    <t>3o</t>
  </si>
  <si>
    <t>Jumlah pembinaan yang dilakukan</t>
  </si>
  <si>
    <t>Bina-ttl</t>
  </si>
  <si>
    <t>3p</t>
  </si>
  <si>
    <t>Jumlah kader poskeskel</t>
  </si>
  <si>
    <t>Kdr-Poskel</t>
  </si>
  <si>
    <t>3q</t>
  </si>
  <si>
    <t>kader poskeskel terlatih</t>
  </si>
  <si>
    <t>Kdr-latih</t>
  </si>
  <si>
    <t>3r</t>
  </si>
  <si>
    <t xml:space="preserve">Jumlah Bidan di Kelurahan </t>
  </si>
  <si>
    <t>Bikel</t>
  </si>
  <si>
    <t>3s</t>
  </si>
  <si>
    <t>Jumlah bidan terlatih</t>
  </si>
  <si>
    <t>Bikel-latih</t>
  </si>
  <si>
    <t>3t</t>
  </si>
  <si>
    <t>Jumlah bidan belum terlatih</t>
  </si>
  <si>
    <t>blm-latih</t>
  </si>
  <si>
    <t>3u</t>
  </si>
  <si>
    <t>Kelsi</t>
  </si>
  <si>
    <t>Jumlah Kelurahan Siaga yang Mandiri</t>
  </si>
  <si>
    <t>Kelsi-M</t>
  </si>
  <si>
    <t>3v</t>
  </si>
  <si>
    <t>Jumlah Kelurahan Siaga yang Purnama</t>
  </si>
  <si>
    <t>Kelsi-P</t>
  </si>
  <si>
    <t>3w</t>
  </si>
  <si>
    <t>Jumlah Kelurahan Siaga yang Madya</t>
  </si>
  <si>
    <t>Kelsi-My</t>
  </si>
  <si>
    <t>3x</t>
  </si>
  <si>
    <t>Jumlah Kelurahan Siaga yang Pratama</t>
  </si>
  <si>
    <t>Kelsi-Pm</t>
  </si>
  <si>
    <t>Jumlah Kelurahan Siaga</t>
  </si>
  <si>
    <t>3y</t>
  </si>
  <si>
    <t>Poskeskel</t>
  </si>
  <si>
    <t>Jumlah Pos Kesehatan Kelurahan yang Mandiri</t>
  </si>
  <si>
    <t>Poskeskel-M</t>
  </si>
  <si>
    <t>Jumlah Pos Kesehatan Kelurahan  yang Purnama</t>
  </si>
  <si>
    <t>Poskeskel-P</t>
  </si>
  <si>
    <t>3z</t>
  </si>
  <si>
    <t>Jumlah Pos Kesehatan Kelurahan yang Madya</t>
  </si>
  <si>
    <t>Poskeskel -My</t>
  </si>
  <si>
    <t>Jumlah Pos Kesehatan Kelurahan yang Pratama</t>
  </si>
  <si>
    <t>Poskeskel-Pm</t>
  </si>
  <si>
    <t>Jumlah Pos Kesehatan Kelurahan</t>
  </si>
  <si>
    <t>Ptgs</t>
  </si>
  <si>
    <t>Frek pembinaan kader oleh Nakes</t>
  </si>
  <si>
    <t>Nks</t>
  </si>
  <si>
    <t>Frek pelatihan kader</t>
  </si>
  <si>
    <t>plt-kdr</t>
  </si>
  <si>
    <t>Jumlah kader yang dilatih tentang Posyandu</t>
  </si>
  <si>
    <t>Kdr-l</t>
  </si>
  <si>
    <t>5a</t>
  </si>
  <si>
    <t>Poskestren</t>
  </si>
  <si>
    <t>Jumlah pondok pesantren</t>
  </si>
  <si>
    <t>P-tren</t>
  </si>
  <si>
    <t>Jumlah Pondok pesantren yang dibina</t>
  </si>
  <si>
    <t>p-tren bin</t>
  </si>
  <si>
    <t>Jumlah pembinaan Poskestren yang dilakukan</t>
  </si>
  <si>
    <t>Bina-postren</t>
  </si>
  <si>
    <t>Jumlah kader Poskestren</t>
  </si>
  <si>
    <t>Kdr-tren</t>
  </si>
  <si>
    <t>Jumlah Kader Poskestren terlatih</t>
  </si>
  <si>
    <t>santri</t>
  </si>
  <si>
    <t>5b</t>
  </si>
  <si>
    <t>Jumlah Pos Kesehatan Pondok Pesantren yang Mandiri</t>
  </si>
  <si>
    <t>P.Tren-M</t>
  </si>
  <si>
    <t>Jumlah Pos Kesehatan Pondok Pesantren  yang Purnama</t>
  </si>
  <si>
    <t>P.Tren-P</t>
  </si>
  <si>
    <t>Jumlah Pos Kesehatan Pondok Pesantren yang Madya</t>
  </si>
  <si>
    <t>P.Tren-My</t>
  </si>
  <si>
    <t>Jumlah Pos Kesehatan Pondok Pesantren yang Pratama</t>
  </si>
  <si>
    <t>P.Tren-Pm</t>
  </si>
  <si>
    <t>Jumlah Pondok Pesantren</t>
  </si>
  <si>
    <t>Pontren</t>
  </si>
  <si>
    <t>6a</t>
  </si>
  <si>
    <t>penyuluhan Dlm gedung</t>
  </si>
  <si>
    <t>Jumlah frekwensi penyuluhan KIA, KB</t>
  </si>
  <si>
    <t>F-1</t>
  </si>
  <si>
    <t>Jumlah peserta yang diberi penyuluhan KIA, KB</t>
  </si>
  <si>
    <t>Pdp-1</t>
  </si>
  <si>
    <t>Jumlah frekwensi penyuluhan  Gizi</t>
  </si>
  <si>
    <t>F-2</t>
  </si>
  <si>
    <t>Jumlah peserta yang diberi penyuluhan Gizi</t>
  </si>
  <si>
    <t>Pdp-2</t>
  </si>
  <si>
    <t>6b</t>
  </si>
  <si>
    <t>Jumlah frekwensi penyuluhan Penyakit Menular dan tidak menular</t>
  </si>
  <si>
    <t>F-3</t>
  </si>
  <si>
    <t>Jumlah peserta yang diberi penyuluhan Penyakit Menular dan tidak menular</t>
  </si>
  <si>
    <t>Pdp-3</t>
  </si>
  <si>
    <t>6c</t>
  </si>
  <si>
    <t>Jumlah frekwensi penyuluhan kesehatan lingkungan</t>
  </si>
  <si>
    <t>F-4</t>
  </si>
  <si>
    <t>Jumlah peserta yang diberi penyuluhan kesehatan lingkungan</t>
  </si>
  <si>
    <t>Pdg-4</t>
  </si>
  <si>
    <t>6d</t>
  </si>
  <si>
    <t>Jumlah frekwensi penyuluhan HIVAIDS</t>
  </si>
  <si>
    <t>F-5</t>
  </si>
  <si>
    <t>Jumlah peserta yang diberi penyuluhan HIVAIDS</t>
  </si>
  <si>
    <t>Pdg-5</t>
  </si>
  <si>
    <t>6e</t>
  </si>
  <si>
    <t>Jumlah frekwensi penyuluhan Imunisasi</t>
  </si>
  <si>
    <t>F-6</t>
  </si>
  <si>
    <t>Jumlah peserta yang diberi penyuluhan Imunisasi</t>
  </si>
  <si>
    <t>Pdg-6</t>
  </si>
  <si>
    <t>6f</t>
  </si>
  <si>
    <t>Jumlah frekwensi penyuluhan kesehatan reproduksi remaja</t>
  </si>
  <si>
    <t>F-7</t>
  </si>
  <si>
    <t>Jumlah peserta yang diberi penyuluhan kesehatan reproduksi remaja</t>
  </si>
  <si>
    <t>Pdg-7</t>
  </si>
  <si>
    <t>6g</t>
  </si>
  <si>
    <t>Jumlah frekwensi penyuluhan kesehatan Usila</t>
  </si>
  <si>
    <t>Jumlah peserta yang diberi penyuluhan kesehatan Usila</t>
  </si>
  <si>
    <t>6h</t>
  </si>
  <si>
    <t>Jumlah frekwensi penyuluhan NAPZA dan Rokok</t>
  </si>
  <si>
    <t>F-8</t>
  </si>
  <si>
    <t>Jumlah peserta yang diberi penyuluhan NAPZA dan Rokok</t>
  </si>
  <si>
    <t>Pdg-8</t>
  </si>
  <si>
    <t>6i</t>
  </si>
  <si>
    <t>Jumlah frekwensi penyuluhan kesehatan gigi dan mulut</t>
  </si>
  <si>
    <t>F-9</t>
  </si>
  <si>
    <t>Jumlah peserta yang diberi penyuluhan kesehatan gigi dan mulut</t>
  </si>
  <si>
    <t>Pdg-9</t>
  </si>
  <si>
    <t>6j</t>
  </si>
  <si>
    <t>Jumlah frekwensi penyuluhan Kesehatan jiwa</t>
  </si>
  <si>
    <t>F-10</t>
  </si>
  <si>
    <t>Jumlah peserta yang diberi penyuluhan Kesehatan jiwa</t>
  </si>
  <si>
    <t>Pdg-10</t>
  </si>
  <si>
    <t>6k</t>
  </si>
  <si>
    <t>Jumlah frekwensi penyuluhan Pengobatan Tradisonal</t>
  </si>
  <si>
    <t>F-11</t>
  </si>
  <si>
    <t>Jumlah peserta yang diberi penyuluhan Pengobatan Tradisonal</t>
  </si>
  <si>
    <t>Pdg-11</t>
  </si>
  <si>
    <t>6l</t>
  </si>
  <si>
    <t xml:space="preserve">Jumlah frekwensi penyuluhan PHBS </t>
  </si>
  <si>
    <t>F-12</t>
  </si>
  <si>
    <t xml:space="preserve">Jumlah peserta yang diberi penyuluhan PHBS </t>
  </si>
  <si>
    <t>Pdg-12</t>
  </si>
  <si>
    <t>6m</t>
  </si>
  <si>
    <t>Jumlah frekwensi penyuluhan Kelurahan Siaga/UKBM</t>
  </si>
  <si>
    <t>F-13</t>
  </si>
  <si>
    <t>Jumlah peserta yang diberi Kelurahan Siaga/UKBM</t>
  </si>
  <si>
    <t>Pdg-13</t>
  </si>
  <si>
    <t>6n</t>
  </si>
  <si>
    <t>Jumlah frekwensi Penyuluhan Kesehatan Kerja/Olah Raga</t>
  </si>
  <si>
    <t>F-14</t>
  </si>
  <si>
    <t>Jumlah peserta yang diberi PenyuluhanKesehatan Kerja/Olah Raga</t>
  </si>
  <si>
    <t>Pdg-14</t>
  </si>
  <si>
    <t>6o</t>
  </si>
  <si>
    <t>Jumlah frekwensi Penyuluhan Lain-lain</t>
  </si>
  <si>
    <t>F-15</t>
  </si>
  <si>
    <t>Jumlah peserta yang diberi Penyuluhan Lain-lain</t>
  </si>
  <si>
    <t>Pdg-15</t>
  </si>
  <si>
    <t>Jumlah frekwensi penyuluhan</t>
  </si>
  <si>
    <t>F-t</t>
  </si>
  <si>
    <t>Jumlah peserta yang diberi penyuluhan</t>
  </si>
  <si>
    <t>PDG</t>
  </si>
  <si>
    <t>7a</t>
  </si>
  <si>
    <t>Penyuluhan Luar gedung (Posy)</t>
  </si>
  <si>
    <t>7b</t>
  </si>
  <si>
    <t>7c</t>
  </si>
  <si>
    <t>7d</t>
  </si>
  <si>
    <t>7e</t>
  </si>
  <si>
    <t>7f</t>
  </si>
  <si>
    <t>7g</t>
  </si>
  <si>
    <t>7h</t>
  </si>
  <si>
    <t>7i</t>
  </si>
  <si>
    <t>7j</t>
  </si>
  <si>
    <t>7k</t>
  </si>
  <si>
    <t>7l</t>
  </si>
  <si>
    <t>7m</t>
  </si>
  <si>
    <t>7n</t>
  </si>
  <si>
    <t>7o</t>
  </si>
  <si>
    <t>8a</t>
  </si>
  <si>
    <t>Penyuluhan Luar gedung (klp potensial)</t>
  </si>
  <si>
    <t>8b</t>
  </si>
  <si>
    <t>8c</t>
  </si>
  <si>
    <t>8d</t>
  </si>
  <si>
    <t>8e</t>
  </si>
  <si>
    <t>8f</t>
  </si>
  <si>
    <t>8g</t>
  </si>
  <si>
    <t>8h</t>
  </si>
  <si>
    <t>8i</t>
  </si>
  <si>
    <t>8j</t>
  </si>
  <si>
    <t>8k</t>
  </si>
  <si>
    <t>8l</t>
  </si>
  <si>
    <t>8m</t>
  </si>
  <si>
    <t>8n</t>
  </si>
  <si>
    <t>8o</t>
  </si>
  <si>
    <t>9a</t>
  </si>
  <si>
    <t>Penyuluhan mll media</t>
  </si>
  <si>
    <t>Jumlah frekwensi penyuluhan melalui siaran televisi</t>
  </si>
  <si>
    <t>F-tv</t>
  </si>
  <si>
    <t>Jumlah peserta yang diberi penyuluhan melalui siaran televisi</t>
  </si>
  <si>
    <t>TV</t>
  </si>
  <si>
    <t>9b</t>
  </si>
  <si>
    <t>Jumlah frekwensi penyuluhan melalui siaran keliling</t>
  </si>
  <si>
    <t>F-RL</t>
  </si>
  <si>
    <t>Jumlah peserta yang diberi penyuluhan melalui siaran keliling</t>
  </si>
  <si>
    <t>ran-ling</t>
  </si>
  <si>
    <t>9c</t>
  </si>
  <si>
    <t>Jumlah frekwensi penyuluhan melalui spanduk/Banner</t>
  </si>
  <si>
    <t>F-S</t>
  </si>
  <si>
    <t>Jumlah peserta yang diberi penyuluhan melalui spanduk/Banner</t>
  </si>
  <si>
    <t>spdk</t>
  </si>
  <si>
    <t>9d</t>
  </si>
  <si>
    <t>Jumlah frekwensi penyuluhan melalui siaran radio</t>
  </si>
  <si>
    <t>F-R</t>
  </si>
  <si>
    <t>Jumlah peserta yang diberi penyuluhan melalui siaran radio</t>
  </si>
  <si>
    <t>radio</t>
  </si>
  <si>
    <t>9e</t>
  </si>
  <si>
    <t>Jumlah frekwensi penyuluhan melalui Booklet</t>
  </si>
  <si>
    <t>F-B</t>
  </si>
  <si>
    <t>Jumlah peserta yang diberi penyuluhan melalui Booklet</t>
  </si>
  <si>
    <t>Bokl</t>
  </si>
  <si>
    <t>9f</t>
  </si>
  <si>
    <t>Jumlah frekwensi penyuluhan melalui leaflet, Fryer, Poster</t>
  </si>
  <si>
    <t>F-L</t>
  </si>
  <si>
    <t>Jumlah peserta yang diberi penyuluhan melalui leaflet, Fryer, Poster</t>
  </si>
  <si>
    <t>leaflet</t>
  </si>
  <si>
    <t>9g</t>
  </si>
  <si>
    <t>Jumlah frekwensi penyuluhan melalui umbul-umbul</t>
  </si>
  <si>
    <t>F-U</t>
  </si>
  <si>
    <t>Jumlah peserta yang diberi penyuluhan melalui umbul-umbul</t>
  </si>
  <si>
    <t>umbul</t>
  </si>
  <si>
    <t>9h</t>
  </si>
  <si>
    <t>Jumlah frekwensi penyuluhan melalui exbanner/Roll Banner</t>
  </si>
  <si>
    <t>F-Ex</t>
  </si>
  <si>
    <t>Jumlah peserta yang diberi penyuluhan melalui exbanner/Roll Banner</t>
  </si>
  <si>
    <t>exbnr</t>
  </si>
  <si>
    <t>F-Med</t>
  </si>
  <si>
    <t>media</t>
  </si>
  <si>
    <t>10a</t>
  </si>
  <si>
    <t>RT-PHBS</t>
  </si>
  <si>
    <t>Jumlah total rumah tangga yang dikaji</t>
  </si>
  <si>
    <t>RT</t>
  </si>
  <si>
    <t>10b</t>
  </si>
  <si>
    <t>Rumah tangga dengan persalinan ditolong oleh NAKES</t>
  </si>
  <si>
    <t>Linakes</t>
  </si>
  <si>
    <t>Jumlah total Rumah Tangga yang disurvei Linakes</t>
  </si>
  <si>
    <t>Linakes-1</t>
  </si>
  <si>
    <t>10c</t>
  </si>
  <si>
    <t>Rumah tangga ASI Eksklusif</t>
  </si>
  <si>
    <t>ASI-Eks</t>
  </si>
  <si>
    <t>Jumlah total Rumah Tangga yang disurvei ASI Eksklusif</t>
  </si>
  <si>
    <t>ASI-Eks-1</t>
  </si>
  <si>
    <t>10d</t>
  </si>
  <si>
    <t>Rumah tangga menimbang BB Balita teratur</t>
  </si>
  <si>
    <t>D</t>
  </si>
  <si>
    <t>Jumlah total Rumah Tangga menimbang BB Balita teratur</t>
  </si>
  <si>
    <t>D-1</t>
  </si>
  <si>
    <t>10e</t>
  </si>
  <si>
    <t>Rumah tangga cuci tanggan pakai sabun</t>
  </si>
  <si>
    <t>CTPS</t>
  </si>
  <si>
    <t>10f</t>
  </si>
  <si>
    <t>Rumah tangga menggunakan air bersih</t>
  </si>
  <si>
    <t>air-bes</t>
  </si>
  <si>
    <t>10g</t>
  </si>
  <si>
    <t>Rumah tangga menggunakan jamban sehat</t>
  </si>
  <si>
    <t>Jam-she</t>
  </si>
  <si>
    <t>10h</t>
  </si>
  <si>
    <t>Rumah tangga dengan pemberantasan jentik</t>
  </si>
  <si>
    <t>Jentik</t>
  </si>
  <si>
    <t>10i</t>
  </si>
  <si>
    <t>Rumah tangga mengkonsumsi sayur dan buah</t>
  </si>
  <si>
    <t>Kons</t>
  </si>
  <si>
    <t>10j</t>
  </si>
  <si>
    <t>Rumah tangga melakukan aktifitas fisik</t>
  </si>
  <si>
    <t>akt-fis</t>
  </si>
  <si>
    <t>10k</t>
  </si>
  <si>
    <t>Rumah tangga tidak merokok dalam rumah</t>
  </si>
  <si>
    <t>rokok</t>
  </si>
  <si>
    <t>Jumlah Rumah tangga Sehat 10 Indikator</t>
  </si>
  <si>
    <t>RT-S</t>
  </si>
  <si>
    <t>11a</t>
  </si>
  <si>
    <t>Interv &amp; Penyuluhan</t>
  </si>
  <si>
    <t>Jumlah intervensi dan penyuluhan pada Kelompok Rumah Tangga</t>
  </si>
  <si>
    <t>Klpk-RT</t>
  </si>
  <si>
    <t>Jumlah peserta yang diberi intervensi dan penyuluhan pada kelompok Rumah Tangga</t>
  </si>
  <si>
    <t>Pst-1</t>
  </si>
  <si>
    <t>11b</t>
  </si>
  <si>
    <t>Jumlah intervensi dan penyuluhan pada Institusi Pendidikan (Sekolah)</t>
  </si>
  <si>
    <t>Pend</t>
  </si>
  <si>
    <t>Jumlah peserta yang diberi intervensi dan penyuluhan pada nstitusi Pendidikan (Sekolah)</t>
  </si>
  <si>
    <t>Pst-2</t>
  </si>
  <si>
    <t>11c</t>
  </si>
  <si>
    <t>Jumlah intervensi dan penyuluhan pada Institusi Kesehatan</t>
  </si>
  <si>
    <t>I.Kes</t>
  </si>
  <si>
    <t>Jumlah peserta yang diberi intervensi dan penyuluhan pada institusi Kesehatan</t>
  </si>
  <si>
    <t>Pst-3</t>
  </si>
  <si>
    <t>11d</t>
  </si>
  <si>
    <t>Jumlah intervensi dan penyuluhan pada Institusi TTU</t>
  </si>
  <si>
    <t>Jumlah peserta yang diberi intervensi dan penyuluhan pada Institusi TTU</t>
  </si>
  <si>
    <t>Pst-4</t>
  </si>
  <si>
    <t>11e</t>
  </si>
  <si>
    <t>Jumlah intervensi dan penyuluhan pada Institusi tempat kerja</t>
  </si>
  <si>
    <t>Tmp-krj</t>
  </si>
  <si>
    <t>Jumlah peserta yang diberi intervensi dan penyuluhan pada tempat kerja</t>
  </si>
  <si>
    <t>Pst-5</t>
  </si>
  <si>
    <t>11f</t>
  </si>
  <si>
    <t>Jumlah intervensi dan penyuluhan pada Pondok Pesantren</t>
  </si>
  <si>
    <t>Pon-Pes</t>
  </si>
  <si>
    <t>Jumlah peserta yang diberi intervensi dan penyuluhan pada Pondok Pesantren</t>
  </si>
  <si>
    <t>Pst-6</t>
  </si>
  <si>
    <t>Jumlah intervensi dan penyuluhan PHBS</t>
  </si>
  <si>
    <t>PHBS</t>
  </si>
  <si>
    <t>12a</t>
  </si>
  <si>
    <t>klasf. SD/MI</t>
  </si>
  <si>
    <t>SD/MI dengan kalsifikasi PHBS I</t>
  </si>
  <si>
    <t>SD/MI-K1</t>
  </si>
  <si>
    <t>12b</t>
  </si>
  <si>
    <t>SD/MI dengan kalsifikasi PHBS II</t>
  </si>
  <si>
    <t>SD/MI-K2</t>
  </si>
  <si>
    <t>12c</t>
  </si>
  <si>
    <t>SD/MI dengan kalsifikasi PHBS III</t>
  </si>
  <si>
    <t>SD/MI-K3</t>
  </si>
  <si>
    <t>12d</t>
  </si>
  <si>
    <t>SD/MI dengan kalsifikasi PHBS IV</t>
  </si>
  <si>
    <t>SD/MI-K4</t>
  </si>
  <si>
    <t>Jumlah SD/MI yang dilakukan klasifikasi PHBS</t>
  </si>
  <si>
    <t>SD/MI</t>
  </si>
  <si>
    <t>13a</t>
  </si>
  <si>
    <t>Klasf. SMP/MTs</t>
  </si>
  <si>
    <t>SMP/MTs dengan Klasifikasi PHBS I</t>
  </si>
  <si>
    <t>SMP/MTs-K1</t>
  </si>
  <si>
    <t>13b</t>
  </si>
  <si>
    <t>SMP/MTs dengan Klasifikasi PHBS II</t>
  </si>
  <si>
    <t>SMP/MTs-K2</t>
  </si>
  <si>
    <t>13c</t>
  </si>
  <si>
    <t>SMP/MTs dengan Klasifikasi PHBS III</t>
  </si>
  <si>
    <t>SMP/MTs-K3</t>
  </si>
  <si>
    <t>13d</t>
  </si>
  <si>
    <t>SMP/MTs dengan Klasifikasi PHBS IV</t>
  </si>
  <si>
    <t>SMP/MTs-K4</t>
  </si>
  <si>
    <t>Jumlah SMP/MTs yang dilakukan klasifikasi PHBS</t>
  </si>
  <si>
    <t>SMP/MTs</t>
  </si>
  <si>
    <t>14a</t>
  </si>
  <si>
    <t>Klasf. SMA/MA</t>
  </si>
  <si>
    <t>SMA/MA dengan Klasifikasi PHBS I</t>
  </si>
  <si>
    <t>SMA/MA-K1</t>
  </si>
  <si>
    <t>14b</t>
  </si>
  <si>
    <t>SMA/MA dengan Klasifikasi PHBS II</t>
  </si>
  <si>
    <t>SMA/MA-K2</t>
  </si>
  <si>
    <t>14c</t>
  </si>
  <si>
    <t>SMA/MA dengan Klasifikasi PHBS III</t>
  </si>
  <si>
    <t>SMA/MA-K3</t>
  </si>
  <si>
    <t>14d</t>
  </si>
  <si>
    <t>SMA/MA dengan Klasifikasi PHBS IV</t>
  </si>
  <si>
    <t>SMA/MA-K4</t>
  </si>
  <si>
    <t>Jumlah SMA/MA yang dilakukan klasifikasi PHBS</t>
  </si>
  <si>
    <t>SMA/MA</t>
  </si>
  <si>
    <t>15a</t>
  </si>
  <si>
    <t>Sarana Kesehatan</t>
  </si>
  <si>
    <t>Institusi Pemerintah dengan Klasifikasi PHBS I</t>
  </si>
  <si>
    <t>Pmrt-K1</t>
  </si>
  <si>
    <t>15b</t>
  </si>
  <si>
    <t>Institusi Pemerintah dengan Klasifikasi PHBS II</t>
  </si>
  <si>
    <t>Pmrt-K2</t>
  </si>
  <si>
    <t>15c</t>
  </si>
  <si>
    <t>Institusi Pemerintah dengan Klasifikasi PHBS III</t>
  </si>
  <si>
    <t>Pmrt-K3</t>
  </si>
  <si>
    <t>15d</t>
  </si>
  <si>
    <t>Institusi Pemerintah dengan Klasifikasi PHBS IV</t>
  </si>
  <si>
    <t>Pmrt-K4</t>
  </si>
  <si>
    <t>15e</t>
  </si>
  <si>
    <t xml:space="preserve">Jumlah Institusi Pemerintah yang dilakukan kalsifikasi PHBS </t>
  </si>
  <si>
    <t>Pmrt</t>
  </si>
  <si>
    <t>15f</t>
  </si>
  <si>
    <t>Institusi Swasta dengan Klasifikasi PHBS I</t>
  </si>
  <si>
    <t>swasta-K1</t>
  </si>
  <si>
    <t>15g</t>
  </si>
  <si>
    <t>Institusi Swasta dengan Klasifikasi PHBS II</t>
  </si>
  <si>
    <t>swasta-K2</t>
  </si>
  <si>
    <t>15h</t>
  </si>
  <si>
    <t>Institusi Swasta dengan Klasifikasi PHBS III</t>
  </si>
  <si>
    <t>swasta-K3</t>
  </si>
  <si>
    <t>15i</t>
  </si>
  <si>
    <t>Institusi Swasta dengan Klasifikasi PHBS IV</t>
  </si>
  <si>
    <t>swasta-K4</t>
  </si>
  <si>
    <t>Jumlah Institusi swasra yang dilakukan klasifikasi PHBS</t>
  </si>
  <si>
    <t>swasta</t>
  </si>
  <si>
    <t>16a</t>
  </si>
  <si>
    <t>Tempat kerja</t>
  </si>
  <si>
    <t>Kantor Pemerintah dengan klasifikasi PHBS I</t>
  </si>
  <si>
    <t>KP- K1</t>
  </si>
  <si>
    <t>16b</t>
  </si>
  <si>
    <t>Kantor Pemerintah dengan klasifikasi PHBS II</t>
  </si>
  <si>
    <t>KP- K2</t>
  </si>
  <si>
    <t>16c</t>
  </si>
  <si>
    <t>Kantor Pemerintah dengan klasifikasi PHBS III</t>
  </si>
  <si>
    <t>KP- K3</t>
  </si>
  <si>
    <t>16d</t>
  </si>
  <si>
    <t>Kantor Pemerintah dengan klasifikasi PHBS IV</t>
  </si>
  <si>
    <t>KP- K4</t>
  </si>
  <si>
    <t>16-1</t>
  </si>
  <si>
    <t>Jumlah Kantor Pemerintah yang dilakukan klasifikasi PHBS</t>
  </si>
  <si>
    <t>KP</t>
  </si>
  <si>
    <t>16e</t>
  </si>
  <si>
    <t>Kantor Swasta dengan klasifikasi PHBS I</t>
  </si>
  <si>
    <t>KS-K1</t>
  </si>
  <si>
    <t>16f</t>
  </si>
  <si>
    <t>Kantor Swasta dengan klasifikasi PHBS II</t>
  </si>
  <si>
    <t>KS-K2</t>
  </si>
  <si>
    <t>16g</t>
  </si>
  <si>
    <t>Kantor Swasta dengan klasifikasi PHBS III</t>
  </si>
  <si>
    <t>KS-K3</t>
  </si>
  <si>
    <t>16h</t>
  </si>
  <si>
    <t>Kantor Swasta dengan klasifikasi PHBS IV</t>
  </si>
  <si>
    <t>KS-K4</t>
  </si>
  <si>
    <t>16-2</t>
  </si>
  <si>
    <t>KS</t>
  </si>
  <si>
    <t>16i</t>
  </si>
  <si>
    <t>Pabrik dengan klasifikasi PHBS I</t>
  </si>
  <si>
    <t>Pb-K1</t>
  </si>
  <si>
    <t>16j</t>
  </si>
  <si>
    <t>Pabrik dengan klasifikasi PHBS II</t>
  </si>
  <si>
    <t>Pb-K2</t>
  </si>
  <si>
    <t>16k</t>
  </si>
  <si>
    <t>Pabrik dengan klasifikasi PHBS III</t>
  </si>
  <si>
    <t>Pb-K3</t>
  </si>
  <si>
    <t>16l</t>
  </si>
  <si>
    <t>Pabrik dengan klasifikasi PHBS IV</t>
  </si>
  <si>
    <t>Pb-K4</t>
  </si>
  <si>
    <t>16-3</t>
  </si>
  <si>
    <t xml:space="preserve"> Jumlah Pabrik yang dilakukan kalsifikasi PHBS</t>
  </si>
  <si>
    <t>PB</t>
  </si>
  <si>
    <t>17a</t>
  </si>
  <si>
    <t>Tempat-tempat Umum</t>
  </si>
  <si>
    <t>Tempat Ibadah dengan klasifikasi PHBS I</t>
  </si>
  <si>
    <t>TI-K1</t>
  </si>
  <si>
    <t>17b</t>
  </si>
  <si>
    <t>Tempat Ibadah dengan klasifikasi PHBS II</t>
  </si>
  <si>
    <t>TI-K2</t>
  </si>
  <si>
    <t>17c</t>
  </si>
  <si>
    <t>Tempat Ibadah dengan klasifikasi PHBS III</t>
  </si>
  <si>
    <t>TI-K3</t>
  </si>
  <si>
    <t>17d</t>
  </si>
  <si>
    <t>Tempat Ibadah dengan klasifikasi PHBS IV</t>
  </si>
  <si>
    <t>TI-K4</t>
  </si>
  <si>
    <t>17-1</t>
  </si>
  <si>
    <t>Jumlah tempat ibadah yang dilakukan klasifikasi PHBS</t>
  </si>
  <si>
    <t>TI</t>
  </si>
  <si>
    <t>17e</t>
  </si>
  <si>
    <t>Warung makan dengan klasifikasi PHBS I</t>
  </si>
  <si>
    <t>WM-K1</t>
  </si>
  <si>
    <t>17f</t>
  </si>
  <si>
    <t>Warung makan dengan klasifikasi PHBS II</t>
  </si>
  <si>
    <t>WM-K2</t>
  </si>
  <si>
    <t>17g</t>
  </si>
  <si>
    <t>Warung makan dengan klasifikasi PHBS III</t>
  </si>
  <si>
    <t>WM-K3</t>
  </si>
  <si>
    <t>17h</t>
  </si>
  <si>
    <t>Warung makan dengan klasifikasi PHBS IV</t>
  </si>
  <si>
    <t>WM-K4</t>
  </si>
  <si>
    <t>17-2</t>
  </si>
  <si>
    <t>Jumlah warung makan yang dilakukan klasifikasi PHBS</t>
  </si>
  <si>
    <t>WM</t>
  </si>
  <si>
    <t>17i</t>
  </si>
  <si>
    <t>Pasar dengan klasifikasi PHBS I</t>
  </si>
  <si>
    <t>Psr-K1</t>
  </si>
  <si>
    <t>17j</t>
  </si>
  <si>
    <t>Pasar dengan klasifikasi PHBS II</t>
  </si>
  <si>
    <t>Psr-K2</t>
  </si>
  <si>
    <t>17k</t>
  </si>
  <si>
    <t>Pasar dengan klasifikasi PHBS III</t>
  </si>
  <si>
    <t>Psr-K3</t>
  </si>
  <si>
    <t>17l</t>
  </si>
  <si>
    <t>Pasar dengan klasifikasi PHBS IV</t>
  </si>
  <si>
    <t>Psr-K4</t>
  </si>
  <si>
    <t>17-3</t>
  </si>
  <si>
    <t>Jumlah pasar yang dilakukan klasifikasi PHBS</t>
  </si>
  <si>
    <t>Psr</t>
  </si>
  <si>
    <t>17m</t>
  </si>
  <si>
    <t>Terminal dengan klasifikasi PHBS I</t>
  </si>
  <si>
    <t>TM-K1</t>
  </si>
  <si>
    <t>17n</t>
  </si>
  <si>
    <t>Terminal dengan klasifikasi PHBS II</t>
  </si>
  <si>
    <t>TM-K2</t>
  </si>
  <si>
    <t>17o</t>
  </si>
  <si>
    <t>Terminal dengan klasifikasi PHBS III</t>
  </si>
  <si>
    <t>TM-K3</t>
  </si>
  <si>
    <t>17p</t>
  </si>
  <si>
    <t>Terminal dengan klasifikasi PHBS IV</t>
  </si>
  <si>
    <t>TM-K4</t>
  </si>
  <si>
    <t>17-4</t>
  </si>
  <si>
    <t>Jumlah terminal yang dilakukan klasifikasi PHBS</t>
  </si>
  <si>
    <t>TM</t>
  </si>
  <si>
    <t>18a</t>
  </si>
  <si>
    <t>Pondok Pesantren</t>
  </si>
  <si>
    <t>Pondok Pesantren dengan klasifikasi PHBS I</t>
  </si>
  <si>
    <t>PP-K1</t>
  </si>
  <si>
    <t>18b</t>
  </si>
  <si>
    <t>Pondok Pesantren dengan klasifikasi PHBS II</t>
  </si>
  <si>
    <t>PP-K2</t>
  </si>
  <si>
    <t>18c</t>
  </si>
  <si>
    <t>Pondok Pesantren dengan klasifikasi PHBS III</t>
  </si>
  <si>
    <t>PP-K3</t>
  </si>
  <si>
    <t>18d</t>
  </si>
  <si>
    <t>Pondok Pesantren dengan klasifikasi PHBS IV</t>
  </si>
  <si>
    <t>PP-K4</t>
  </si>
  <si>
    <t>PP</t>
  </si>
  <si>
    <t>19a</t>
  </si>
  <si>
    <t>UKK</t>
  </si>
  <si>
    <t>Jumlah Pos Usaha Kesehatan Kerja (UKK) yang dibina</t>
  </si>
  <si>
    <t>UKK-b</t>
  </si>
  <si>
    <t>19b</t>
  </si>
  <si>
    <t>Jumlah Pekerja seluruhnya</t>
  </si>
  <si>
    <t>P-s</t>
  </si>
  <si>
    <t>19c</t>
  </si>
  <si>
    <t>Jumlah pekerja yang dibina</t>
  </si>
  <si>
    <t>P-b</t>
  </si>
  <si>
    <t>19d</t>
  </si>
  <si>
    <t>Jumlah Kader Pos Usaha Kesehatan Kerja (UKK)</t>
  </si>
  <si>
    <t>K-U</t>
  </si>
  <si>
    <t>19e</t>
  </si>
  <si>
    <t>P-t</t>
  </si>
  <si>
    <t>19f</t>
  </si>
  <si>
    <t>Pos Usaha Kerja (UKK) yang buka Mandiri</t>
  </si>
  <si>
    <t>UKK-m</t>
  </si>
  <si>
    <t>19g</t>
  </si>
  <si>
    <t>Pos Usaha Kerja (UKK) yang buka Purnama</t>
  </si>
  <si>
    <t>UKK-p</t>
  </si>
  <si>
    <t>19h</t>
  </si>
  <si>
    <t>Pos Usaha Kerja (UKK) yang buka Madya</t>
  </si>
  <si>
    <t>UKK-my</t>
  </si>
  <si>
    <t>19i</t>
  </si>
  <si>
    <t>Pos Usaha Kerja (UKK) yang buka Pratama</t>
  </si>
  <si>
    <t>UKK-pm</t>
  </si>
  <si>
    <t>Jumlah Pos Usaha Kesehatan Kerja (UKK)(M+P+My+Pm)</t>
  </si>
  <si>
    <t>UKK-tot</t>
  </si>
  <si>
    <t>20a</t>
  </si>
  <si>
    <t>POSBINDU</t>
  </si>
  <si>
    <t>Jumlah Kader Posbindu PTM</t>
  </si>
  <si>
    <t>PTM-k</t>
  </si>
  <si>
    <t>20b</t>
  </si>
  <si>
    <t>Jumlah kader aktif Posbindu PTM</t>
  </si>
  <si>
    <t>PTM-katif</t>
  </si>
  <si>
    <t>20c</t>
  </si>
  <si>
    <t>Jumlah Kader terlatih Posbindu PTM</t>
  </si>
  <si>
    <t>PTM-latih</t>
  </si>
  <si>
    <t>20d</t>
  </si>
  <si>
    <t>Posbindu PTM yang buka Mandiri</t>
  </si>
  <si>
    <t>PTM-M</t>
  </si>
  <si>
    <t>20e</t>
  </si>
  <si>
    <t>Posbindu PTM yang buka Purnama</t>
  </si>
  <si>
    <t>PTM-P</t>
  </si>
  <si>
    <t>20f</t>
  </si>
  <si>
    <t>Posbindu PTM yang buka Madya</t>
  </si>
  <si>
    <t>PTM-My</t>
  </si>
  <si>
    <t>20g</t>
  </si>
  <si>
    <t>Posbindu PTM yang buka Pratama</t>
  </si>
  <si>
    <t>PTM-Pm</t>
  </si>
  <si>
    <t>Jumlah Posbindu PTM yang buka (M+P+My+Pm)</t>
  </si>
  <si>
    <t>PTM-tot</t>
  </si>
  <si>
    <t>BLN :  PEBRUARI</t>
  </si>
  <si>
    <t>BLN : MARET</t>
  </si>
  <si>
    <t>BLN :  APRIL</t>
  </si>
  <si>
    <t>BLN :  MEI</t>
  </si>
  <si>
    <t>BLN :  JUNI</t>
  </si>
  <si>
    <t>BLN :  JULI</t>
  </si>
  <si>
    <t>bu is</t>
  </si>
  <si>
    <t>BLN : AGUSTUS</t>
  </si>
  <si>
    <t>BLN :  SEPTEMBER</t>
  </si>
  <si>
    <t>BLN : OKTOBER</t>
  </si>
  <si>
    <t>BLN :  NOVEMBER</t>
  </si>
  <si>
    <t>BLN :  DESEMBER</t>
  </si>
  <si>
    <t>LAPORAN BULANAN PEMBERDAYAAN MASYARAKAT TINGKAT PUSKESMAS</t>
  </si>
  <si>
    <t>NAMA PUSKESMAS</t>
  </si>
  <si>
    <t>PKM</t>
  </si>
  <si>
    <t>KELRHN</t>
  </si>
  <si>
    <t>POSY</t>
  </si>
  <si>
    <t>Kader ada</t>
  </si>
  <si>
    <t>Kader Aktif</t>
  </si>
  <si>
    <t>JUMLAH POSY BUKA</t>
  </si>
  <si>
    <t>TAMAN POSYANDU</t>
  </si>
  <si>
    <t>POSYANDU LANSIA</t>
  </si>
  <si>
    <t>KELURAHAN SIAGA</t>
  </si>
  <si>
    <t>POSKESKEL</t>
  </si>
  <si>
    <t>Frek Pemb. Kader oleh Nakes</t>
  </si>
  <si>
    <t>Frek. Pelatihan kader</t>
  </si>
  <si>
    <t>Jmlh kader yg di latih</t>
  </si>
  <si>
    <t>POSKESTREN</t>
  </si>
  <si>
    <t>Ada</t>
  </si>
  <si>
    <t>Lapor</t>
  </si>
  <si>
    <t>Mandiri</t>
  </si>
  <si>
    <t>Purnama</t>
  </si>
  <si>
    <t>Madya</t>
  </si>
  <si>
    <t>Pratama</t>
  </si>
  <si>
    <t>JML</t>
  </si>
  <si>
    <t>Optimal</t>
  </si>
  <si>
    <t>Belum Optimal</t>
  </si>
  <si>
    <t>Kader Lansia yang ada</t>
  </si>
  <si>
    <t>Kader Lansia Aktif</t>
  </si>
  <si>
    <t>Kader Lansia Terlatih</t>
  </si>
  <si>
    <t>Yg Dibina</t>
  </si>
  <si>
    <t>Jmlh Pembinaan</t>
  </si>
  <si>
    <t>Jmlh bidan d kelurahan</t>
  </si>
  <si>
    <t>Jmlh Bidan Terlatih</t>
  </si>
  <si>
    <t>Jmlh Bidan blm Terlatih</t>
  </si>
  <si>
    <t>Jmlh Kader</t>
  </si>
  <si>
    <t>Kader Terlatih</t>
  </si>
  <si>
    <t>Jmlh Pon Pes</t>
  </si>
  <si>
    <t>Jmlh pembinaan</t>
  </si>
  <si>
    <t>Kader Poskestren</t>
  </si>
  <si>
    <t>Santri yg di latih</t>
  </si>
  <si>
    <t>Jmlh pekerja</t>
  </si>
  <si>
    <t>Jmlh Pekerja yg Dibina</t>
  </si>
  <si>
    <t>Alamat Poskestren</t>
  </si>
  <si>
    <t>Puskesmas total</t>
  </si>
  <si>
    <t>Puskesmas rata-rata</t>
  </si>
  <si>
    <t>LAPORAN BULANAN PROMOSI TINGKAT PUSKESMAS</t>
  </si>
  <si>
    <t>\</t>
  </si>
  <si>
    <t>KODE PUSK</t>
  </si>
  <si>
    <t>Puskesmas</t>
  </si>
  <si>
    <t>PENYULUHAN DALAM GEDUNG</t>
  </si>
  <si>
    <t>PENYULUHAN LUAR GEDUNG</t>
  </si>
  <si>
    <t>PENYULUHAN KELOMPOK POTENSIAL</t>
  </si>
  <si>
    <t>PENYULUHAN MELALUI MEDIA</t>
  </si>
  <si>
    <t>PENGK PHBS</t>
  </si>
  <si>
    <t>PENCAPAIAN INDIKATOR</t>
  </si>
  <si>
    <t>INTERVENSI &amp; PENYULUHAN PADA</t>
  </si>
  <si>
    <t>UPAYA KESEHATAN PENGEMBANGAN PHBS</t>
  </si>
  <si>
    <t>FREKWENSI DAN JUMLAH PESERTA YG DIBERI PENYULUHAN</t>
  </si>
  <si>
    <t>FREK WENSI DAN JUMLAH PESERTA PENYULUHAN</t>
  </si>
  <si>
    <t>Rumah Tangga yang di survei</t>
  </si>
  <si>
    <t>ASI Eks</t>
  </si>
  <si>
    <t>Air Brsh</t>
  </si>
  <si>
    <t>Jamban sht</t>
  </si>
  <si>
    <t>Pembrts nyamuk</t>
  </si>
  <si>
    <t>mkn syr buah</t>
  </si>
  <si>
    <t>Aktf. Fsk</t>
  </si>
  <si>
    <t>Tdk Mrokok dlm rmh</t>
  </si>
  <si>
    <t>Klmp. RT</t>
  </si>
  <si>
    <t>INST. PDDKN</t>
  </si>
  <si>
    <t>INST. KESHT</t>
  </si>
  <si>
    <t>INST. TTU</t>
  </si>
  <si>
    <t>INST. Tmpt Kerja</t>
  </si>
  <si>
    <t>Pon Pes</t>
  </si>
  <si>
    <t>INST.PENDIDIKAN</t>
  </si>
  <si>
    <t>SARANA KESEHATAN</t>
  </si>
  <si>
    <t>TEMPAT KERJA</t>
  </si>
  <si>
    <t>TEMPAT-TEMPAT UMUM</t>
  </si>
  <si>
    <t>PONDOK PESANTREN</t>
  </si>
  <si>
    <t>frek</t>
  </si>
  <si>
    <t>Kia, KB</t>
  </si>
  <si>
    <t>Gizi</t>
  </si>
  <si>
    <t>PM &amp; PTM</t>
  </si>
  <si>
    <t>Kes.Ling</t>
  </si>
  <si>
    <t>HIVAIDS</t>
  </si>
  <si>
    <t>Imunisasi</t>
  </si>
  <si>
    <t>KesPro</t>
  </si>
  <si>
    <t>Usila</t>
  </si>
  <si>
    <t>Napza &amp; Rokok</t>
  </si>
  <si>
    <t>Gilut</t>
  </si>
  <si>
    <t>Kesh. Jiwa</t>
  </si>
  <si>
    <t>Pengobatan Tradisonal</t>
  </si>
  <si>
    <t>Kelsi/UKBM</t>
  </si>
  <si>
    <t>Kesker/Olah Raga</t>
  </si>
  <si>
    <t>Lain-lain</t>
  </si>
  <si>
    <t>Jumlah Frek</t>
  </si>
  <si>
    <t>Jml Peserta</t>
  </si>
  <si>
    <t>Siar ling</t>
  </si>
  <si>
    <t>Spanduk/Banner</t>
  </si>
  <si>
    <t>Radio</t>
  </si>
  <si>
    <t>Leaflet/Fryer/Poster</t>
  </si>
  <si>
    <t>Exbanner/Roll Banner</t>
  </si>
  <si>
    <t>Yg dikaji</t>
  </si>
  <si>
    <t>10 Indikator</t>
  </si>
  <si>
    <t>Frek</t>
  </si>
  <si>
    <t>Jml Ssrn</t>
  </si>
  <si>
    <t>SMP/MTS</t>
  </si>
  <si>
    <t>PEMERINTAH</t>
  </si>
  <si>
    <t>KANTOR PEMERINTAH</t>
  </si>
  <si>
    <t>KANTOR SWASTA</t>
  </si>
  <si>
    <t>PABRIK</t>
  </si>
  <si>
    <t>TEMPAT IBADAH</t>
  </si>
  <si>
    <t>WARUNG MAKAN</t>
  </si>
  <si>
    <t>PASAR</t>
  </si>
  <si>
    <t>TERMINAL</t>
  </si>
  <si>
    <t>KLS. I</t>
  </si>
  <si>
    <t>KLS. II</t>
  </si>
  <si>
    <t>KLS. III</t>
  </si>
  <si>
    <t>KLS. IV</t>
  </si>
  <si>
    <t>Puskesmas rata</t>
  </si>
  <si>
    <t>TELAAH KEMANDIRIAN POSYANDU BALITA KOTA MALANG TAHUN 2022</t>
  </si>
  <si>
    <t>POSYANDU</t>
  </si>
  <si>
    <t>RW 01</t>
  </si>
  <si>
    <t>RW 02</t>
  </si>
  <si>
    <t>RW 03</t>
  </si>
  <si>
    <t>RW 04</t>
  </si>
  <si>
    <t>RW 05</t>
  </si>
  <si>
    <t>RW 06</t>
  </si>
  <si>
    <t>RW 07</t>
  </si>
  <si>
    <t>RW 08</t>
  </si>
  <si>
    <t>RW 09</t>
  </si>
  <si>
    <t>RW 10</t>
  </si>
  <si>
    <t>RW 11</t>
  </si>
  <si>
    <t>RW 12</t>
  </si>
  <si>
    <t>RW 13</t>
  </si>
  <si>
    <t>RW 04 A</t>
  </si>
  <si>
    <t>RW 04 B</t>
  </si>
  <si>
    <t>RW 02 A</t>
  </si>
  <si>
    <t>RW 02 B</t>
  </si>
  <si>
    <t>RW 03 A</t>
  </si>
  <si>
    <t>RW 03 B</t>
  </si>
  <si>
    <t>PUSKESMAS :</t>
  </si>
  <si>
    <t>KECAMATAN :</t>
  </si>
  <si>
    <t>JUMLAH KADER SELURUHNYA</t>
  </si>
  <si>
    <t>JUMLAH KADER TERLATIH</t>
  </si>
  <si>
    <t>JUMLAH KADER AKTIF</t>
  </si>
  <si>
    <t>VARIABEL</t>
  </si>
  <si>
    <t>STANDART PENGUKURAN</t>
  </si>
  <si>
    <t>NILAI STAN DARD</t>
  </si>
  <si>
    <t>NILAI YANG DIPEROLEH TIAP POSYANDU</t>
  </si>
  <si>
    <t xml:space="preserve">PELEMBAGAAN POSYANDU </t>
  </si>
  <si>
    <t>Kel. PURWODADI</t>
  </si>
  <si>
    <t>Jml.Posyandu Strata</t>
  </si>
  <si>
    <t>I</t>
  </si>
  <si>
    <t>A</t>
  </si>
  <si>
    <t xml:space="preserve"> INPUT</t>
  </si>
  <si>
    <t>II</t>
  </si>
  <si>
    <t>KELEMBAGAAN POSYANDU</t>
  </si>
  <si>
    <t xml:space="preserve">Jml.Posyandu Strata </t>
  </si>
  <si>
    <t>III</t>
  </si>
  <si>
    <r>
      <rPr>
        <sz val="10"/>
        <color theme="1"/>
        <rFont val="Arial"/>
      </rPr>
      <t xml:space="preserve">a. SK Pendirian/Kelembagaan Posyandu </t>
    </r>
    <r>
      <rPr>
        <sz val="10"/>
        <color rgb="FFFF0000"/>
        <rFont val="Arial"/>
      </rPr>
      <t>LKD/LKK</t>
    </r>
  </si>
  <si>
    <t>- Ada</t>
  </si>
  <si>
    <t>IV</t>
  </si>
  <si>
    <t>- Tidak ada</t>
  </si>
  <si>
    <t>Jumlah Posyandu</t>
  </si>
  <si>
    <r>
      <rPr>
        <sz val="10"/>
        <color theme="1"/>
        <rFont val="Arial"/>
      </rPr>
      <t xml:space="preserve">b. SK </t>
    </r>
    <r>
      <rPr>
        <sz val="10"/>
        <color rgb="FFFF0000"/>
        <rFont val="Arial"/>
      </rPr>
      <t>Struktur dan Kepengurusan</t>
    </r>
    <r>
      <rPr>
        <sz val="10"/>
        <color theme="1"/>
        <rFont val="Arial"/>
      </rPr>
      <t xml:space="preserve"> Pokja Posyandu LKD/LKK</t>
    </r>
  </si>
  <si>
    <t>Kel. POLOWIJEN</t>
  </si>
  <si>
    <t>RENCANA KERJA, SARANA, PRASARANA, DANA DAN TENAGA</t>
  </si>
  <si>
    <t>1. Rekomendasi dari Satgas Covid-19 Desa/kelurahan dalam</t>
  </si>
  <si>
    <t xml:space="preserve">    Penentuan Buka Posyandu</t>
  </si>
  <si>
    <t>- Tidak</t>
  </si>
  <si>
    <t>2. Rencana kerja tertulis</t>
  </si>
  <si>
    <t>a. Rencana Kerja Rutin</t>
  </si>
  <si>
    <t>Kel. BALEARJOSARI</t>
  </si>
  <si>
    <t>b. Jadual Kegiatan posyandu</t>
  </si>
  <si>
    <t>c. Pembagian Tugas Kader</t>
  </si>
  <si>
    <t xml:space="preserve">   Kader yang sudah divaksinasi boleh di pelayanan,</t>
  </si>
  <si>
    <t xml:space="preserve">   Kader yang belum divaksinasi di manajemen/administrasi</t>
  </si>
  <si>
    <t xml:space="preserve">d. Rencana Menu PMT </t>
  </si>
  <si>
    <t>3. Sarana dan Prasarana</t>
  </si>
  <si>
    <t xml:space="preserve">a. Sarana Perlengkapan </t>
  </si>
  <si>
    <t xml:space="preserve">    - Meja dan Kursi</t>
  </si>
  <si>
    <t>- ≥ 3 macam</t>
  </si>
  <si>
    <t xml:space="preserve">    - Dacin dan perlengkapannya</t>
  </si>
  <si>
    <t>- 1-2 macam</t>
  </si>
  <si>
    <t xml:space="preserve">    - Timbangan injak digital</t>
  </si>
  <si>
    <t>- Tidak Ada</t>
  </si>
  <si>
    <t xml:space="preserve">    - Alat ukur panjang badan bayi</t>
  </si>
  <si>
    <t xml:space="preserve">         - Alat ukur tinggi badan</t>
  </si>
  <si>
    <r>
      <rPr>
        <sz val="10"/>
        <color theme="1"/>
        <rFont val="Arial"/>
      </rPr>
      <t xml:space="preserve">         - Timbangan bayi </t>
    </r>
    <r>
      <rPr>
        <sz val="10"/>
        <color rgb="FF008000"/>
        <rFont val="Arial"/>
      </rPr>
      <t>/ baby scale</t>
    </r>
  </si>
  <si>
    <t xml:space="preserve">         - Alat pemantauan perkembangan (Buku KIA)</t>
  </si>
  <si>
    <t>b. Paket Pertolongan Gizi</t>
  </si>
  <si>
    <t xml:space="preserve"> - Vit A</t>
  </si>
  <si>
    <t>- ≥ 2 macam</t>
  </si>
  <si>
    <t xml:space="preserve"> - Tablet Fe</t>
  </si>
  <si>
    <t>- 1 macam</t>
  </si>
  <si>
    <t xml:space="preserve">         - Oralit</t>
  </si>
  <si>
    <t xml:space="preserve">         - Zink</t>
  </si>
  <si>
    <t>c. Sarana/Kelengkapan administrasi</t>
  </si>
  <si>
    <t xml:space="preserve">    - Buku KIA</t>
  </si>
  <si>
    <t xml:space="preserve">    - Absensi Kader</t>
  </si>
  <si>
    <t>- Buku Kegiatan Posyandu</t>
  </si>
  <si>
    <t>- Notulen hasil rapat</t>
  </si>
  <si>
    <t>d. Ketersediaan sarana penyuluhan</t>
  </si>
  <si>
    <t xml:space="preserve">    - Poster</t>
  </si>
  <si>
    <t>- ≥ 5 macam</t>
  </si>
  <si>
    <t xml:space="preserve">    - Lembar Balik </t>
  </si>
  <si>
    <t>- 3 - 4 macam</t>
  </si>
  <si>
    <t xml:space="preserve">    - Flyer</t>
  </si>
  <si>
    <t>- 1  - 2  macam</t>
  </si>
  <si>
    <t xml:space="preserve">    - Buku Pegangan Kader</t>
  </si>
  <si>
    <t xml:space="preserve">    - Paket Penyuluhan KB</t>
  </si>
  <si>
    <t xml:space="preserve">    - Food Model/bahan asli</t>
  </si>
  <si>
    <t xml:space="preserve">    - Paket SDIDTK (Alat Pendidikan Edukasi)</t>
  </si>
  <si>
    <t xml:space="preserve">    - Media KIE Covid-19</t>
  </si>
  <si>
    <t xml:space="preserve">    </t>
  </si>
  <si>
    <t>e. Sarana Adaptasi Kebiasaan Baru</t>
  </si>
  <si>
    <t xml:space="preserve">    - Sarana Cuci Tangan Pakai Sabun dan Air Mengalir</t>
  </si>
  <si>
    <t xml:space="preserve">    - Masker</t>
  </si>
  <si>
    <t xml:space="preserve">    - Face Shield</t>
  </si>
  <si>
    <t xml:space="preserve">    - Handscoon</t>
  </si>
  <si>
    <t xml:space="preserve">    - Handsanitizer</t>
  </si>
  <si>
    <t xml:space="preserve">    - Desinfektan</t>
  </si>
  <si>
    <t xml:space="preserve">    - Thermogun</t>
  </si>
  <si>
    <t xml:space="preserve">        - Apron/Gown</t>
  </si>
  <si>
    <t xml:space="preserve">4. Dukungan Dana </t>
  </si>
  <si>
    <r>
      <rPr>
        <sz val="10"/>
        <color theme="1"/>
        <rFont val="Arial"/>
      </rPr>
      <t xml:space="preserve">-  ADD/DD/bantuan pemerintah +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1   sumber lainnya</t>
    </r>
  </si>
  <si>
    <t xml:space="preserve">a.  ADD / DD/ Bantuan Pemerintah </t>
  </si>
  <si>
    <t>- ADD/DD/Bantuan pemerintah.</t>
  </si>
  <si>
    <t>b.  Swadaya masyarakat</t>
  </si>
  <si>
    <t>-  Swadaya Masyarakat / Swasta</t>
  </si>
  <si>
    <t>c. Swasta</t>
  </si>
  <si>
    <t>5. Tenaga</t>
  </si>
  <si>
    <t xml:space="preserve">    a. Jumlah Kader Seluruhnya</t>
  </si>
  <si>
    <t>- ≥ 5 Orang</t>
  </si>
  <si>
    <t>- 3-4 Orang</t>
  </si>
  <si>
    <t xml:space="preserve">    b. Jumlah Kader Aktif yang sudah divaksinasi</t>
  </si>
  <si>
    <t>B.</t>
  </si>
  <si>
    <t>PROSES</t>
  </si>
  <si>
    <t>1. Frekwensi Posyandu buka Zona Hijau /tahun</t>
  </si>
  <si>
    <t>- 10 - 12 kl</t>
  </si>
  <si>
    <t>- 7 - 9 kl</t>
  </si>
  <si>
    <t>- 4 - 6 kl</t>
  </si>
  <si>
    <t>- 1 - 3 kl</t>
  </si>
  <si>
    <t xml:space="preserve">2. Apabila Zona Kuning - Zona Merah Kegiatan </t>
  </si>
  <si>
    <t xml:space="preserve">    pelayanan Posyandu dilakukan dengan Janji Temu</t>
  </si>
  <si>
    <t>3. Pencatatan Bumil Risti / Bumil KEK</t>
  </si>
  <si>
    <t xml:space="preserve">4. Kegiatan Penyuluhan </t>
  </si>
  <si>
    <t xml:space="preserve">   a.  Perorangan </t>
  </si>
  <si>
    <t xml:space="preserve">   b. Penyuluhan Kelompok secara langsung atau </t>
  </si>
  <si>
    <t xml:space="preserve">   tidak langsung (daring, medsos, dll)</t>
  </si>
  <si>
    <t xml:space="preserve"> c.  Kunjungan Rumah</t>
  </si>
  <si>
    <t>-  Ada</t>
  </si>
  <si>
    <t xml:space="preserve"> - Tidak ada</t>
  </si>
  <si>
    <t>5. Melakukan SDIDTK</t>
  </si>
  <si>
    <t>6. Merujuk Balita Sakit</t>
  </si>
  <si>
    <t>- Ada Kasus di rujuk</t>
  </si>
  <si>
    <t xml:space="preserve">   (Balita dengan T2, Gizi kurang, Gizi buruk, BGM, Diare, panas, </t>
  </si>
  <si>
    <t>- Ada Kasus Tidak di rujuk</t>
  </si>
  <si>
    <t xml:space="preserve">   batuk, pilek ) </t>
  </si>
  <si>
    <t>- Tidak ada Kasus balita sakit</t>
  </si>
  <si>
    <t>( Jawab salah satu ).</t>
  </si>
  <si>
    <t>7. Pertemuan  setelah Pelayanan</t>
  </si>
  <si>
    <t>8. Pencatatan kegiatan SIP di Posyandu</t>
  </si>
  <si>
    <t>-  Lengkap</t>
  </si>
  <si>
    <t>- Tidak Lengkap</t>
  </si>
  <si>
    <t>9. Proses posyandu baik sebelum, selama dan setelah pelayanan</t>
  </si>
  <si>
    <t>- Sesuai</t>
  </si>
  <si>
    <t xml:space="preserve">    posyandu mengikuti pedoman AKB</t>
  </si>
  <si>
    <t>- Tidak Sesuai</t>
  </si>
  <si>
    <t>C.</t>
  </si>
  <si>
    <t>OUTPUT</t>
  </si>
  <si>
    <t>1.    Data SKDN</t>
  </si>
  <si>
    <t>- Ada, ditampilkan setiap bulan</t>
  </si>
  <si>
    <t>- Ada, ditampilkan tidak setiap bulan</t>
  </si>
  <si>
    <t>- Ada, tidak ditampilkan</t>
  </si>
  <si>
    <t xml:space="preserve">      </t>
  </si>
  <si>
    <t xml:space="preserve">2. Rata-rata Balita Datang ke Posyandu ( D/S ) </t>
  </si>
  <si>
    <r>
      <rPr>
        <sz val="10"/>
        <color theme="1"/>
        <rFont val="Arial"/>
      </rPr>
      <t xml:space="preserve">- </t>
    </r>
    <r>
      <rPr>
        <sz val="10"/>
        <color theme="1"/>
        <rFont val="Calibri"/>
      </rPr>
      <t>≥</t>
    </r>
    <r>
      <rPr>
        <sz val="10"/>
        <color theme="1"/>
        <rFont val="Arial"/>
      </rPr>
      <t xml:space="preserve"> 70  %</t>
    </r>
  </si>
  <si>
    <t xml:space="preserve">   di Zona Hijau</t>
  </si>
  <si>
    <t>- 61 - 69 %</t>
  </si>
  <si>
    <t>-  ≤ 60 %</t>
  </si>
  <si>
    <t>NO. 2 DAN NO. 3 PILIH SALAH SATU.</t>
  </si>
  <si>
    <t>3. Rata-Rata  Balita yang dilayani dengan Janji Temu atau Mandiri</t>
  </si>
  <si>
    <r>
      <rPr>
        <sz val="10"/>
        <color theme="1"/>
        <rFont val="Arial"/>
      </rPr>
      <t xml:space="preserve">- </t>
    </r>
    <r>
      <rPr>
        <sz val="10"/>
        <color theme="1"/>
        <rFont val="Calibri"/>
      </rPr>
      <t>≥</t>
    </r>
    <r>
      <rPr>
        <sz val="10"/>
        <color theme="1"/>
        <rFont val="Arial"/>
      </rPr>
      <t xml:space="preserve"> 70  %</t>
    </r>
  </si>
  <si>
    <t xml:space="preserve">    (Zona Merah - Zona Kuning)</t>
  </si>
  <si>
    <t>4. Rata-rata Balita Naik Berat Badannya (N/D)</t>
  </si>
  <si>
    <t>-  ≥  60%</t>
  </si>
  <si>
    <t>- 41% - 59%</t>
  </si>
  <si>
    <t>- ≤40%</t>
  </si>
  <si>
    <t>5. Rata-rata balita dilakukan SDIDTK</t>
  </si>
  <si>
    <t>-  ≥ 80 %</t>
  </si>
  <si>
    <t>- 51 % - 79 %</t>
  </si>
  <si>
    <t>-  ≤ 50 %</t>
  </si>
  <si>
    <t>6. Bayi dengan imunisasi dasar lengkap</t>
  </si>
  <si>
    <t>- ≥ 93 %</t>
  </si>
  <si>
    <t>- 81 % - 92 %</t>
  </si>
  <si>
    <t>- ≤80 %</t>
  </si>
  <si>
    <t>7. Bumil yang Terdaftar di Posyandu</t>
  </si>
  <si>
    <t>- 90% - 100%</t>
  </si>
  <si>
    <t>- 61% - 89%</t>
  </si>
  <si>
    <t>- ≤ 60 %</t>
  </si>
  <si>
    <t>8. Ibu hamil dengan  risiko tinggi yang ditangani/dirujuk</t>
  </si>
  <si>
    <t>a. tidak ada</t>
  </si>
  <si>
    <t xml:space="preserve">                  DI ISI SALAH SATU a atau b</t>
  </si>
  <si>
    <t>b. Bila ada  maka :</t>
  </si>
  <si>
    <t xml:space="preserve">      - semua dirujuk</t>
  </si>
  <si>
    <t xml:space="preserve">      - tidak semua dirujuk</t>
  </si>
  <si>
    <t>9. Semua Persalinan di  Fasyankes</t>
  </si>
  <si>
    <t>- Ya</t>
  </si>
  <si>
    <t>10. PUS dengan peserta KB aktif</t>
  </si>
  <si>
    <r>
      <rPr>
        <sz val="10"/>
        <color theme="1"/>
        <rFont val="Arial"/>
      </rPr>
      <t xml:space="preserve">-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70 %</t>
    </r>
  </si>
  <si>
    <t>- 65 % - 69 %</t>
  </si>
  <si>
    <t>- &lt; 65 %</t>
  </si>
  <si>
    <t>11. a. Kasus Diare yang dapat di tangani di Posyandu.</t>
  </si>
  <si>
    <t xml:space="preserve">      b. Bila tidak ada Kasus Diare </t>
  </si>
  <si>
    <t>NO. 11 PILIH SALAH SATU  a ATAU b.</t>
  </si>
  <si>
    <t>12. Sistem Informasi Posyandu (SIP)</t>
  </si>
  <si>
    <t>-  Tidak Ada</t>
  </si>
  <si>
    <t xml:space="preserve">13. Program/Kegiatan Tambahan   </t>
  </si>
  <si>
    <t xml:space="preserve">    - BKB</t>
  </si>
  <si>
    <t>- &gt; 3 macam</t>
  </si>
  <si>
    <t xml:space="preserve">    - PAUD</t>
  </si>
  <si>
    <t>- 2 macam</t>
  </si>
  <si>
    <t>    - Kelas Ibu hamil &amp; Balita</t>
  </si>
  <si>
    <t xml:space="preserve">    - UKGMD</t>
  </si>
  <si>
    <t xml:space="preserve">    - Pengadaan air bersih dan penyehatan lingkungan</t>
  </si>
  <si>
    <t xml:space="preserve">    - Kegiatan ekonomi produktif</t>
  </si>
  <si>
    <t xml:space="preserve">    - Tabulin/Dasolin</t>
  </si>
  <si>
    <t>14. Kegiatan inovatif</t>
  </si>
  <si>
    <t>Strata               :</t>
  </si>
  <si>
    <t>= Tingkat  Mandiri</t>
  </si>
  <si>
    <t>&lt; 60</t>
  </si>
  <si>
    <t>= Tingkat  Purnama</t>
  </si>
  <si>
    <t>60-74</t>
  </si>
  <si>
    <t>= Tingkat  Madya</t>
  </si>
  <si>
    <t>70-89</t>
  </si>
  <si>
    <t>= Tingkat  Pratama</t>
  </si>
  <si>
    <t>95-100</t>
  </si>
  <si>
    <t>TINGKAT  DESA</t>
  </si>
  <si>
    <t>FORMAT PENGUKURAN TAHAPAN PENGEMBANGAN DESA /  KELURAHAN SIAGA AKTIF (KRITERIA PUSAT)</t>
  </si>
  <si>
    <t>KEPMENKES   NO 1529  TAHUN  2010</t>
  </si>
  <si>
    <t>DI KOTA MALANG  TAHUN 2022</t>
  </si>
  <si>
    <t>PUSKESMAS                    :</t>
  </si>
  <si>
    <t>KECAMATAN                   :</t>
  </si>
  <si>
    <t>KRITERIA</t>
  </si>
  <si>
    <t>ADA BUKTI  ( Diisi atau tanda ( V ) )</t>
  </si>
  <si>
    <t xml:space="preserve">DESA/ KEL SIAGA BELUM AKTIF         </t>
  </si>
  <si>
    <t>TAHAPAN DESI/KELSI  AKTIF</t>
  </si>
  <si>
    <t>Ptma</t>
  </si>
  <si>
    <t>Prnm</t>
  </si>
  <si>
    <t>Mdr</t>
  </si>
  <si>
    <t>C</t>
  </si>
  <si>
    <t>(1)</t>
  </si>
  <si>
    <t>(2)</t>
  </si>
  <si>
    <t>(3)</t>
  </si>
  <si>
    <t>(4)</t>
  </si>
  <si>
    <t>(5)</t>
  </si>
  <si>
    <t>(6)</t>
  </si>
  <si>
    <t>(7)</t>
  </si>
  <si>
    <t>Forum Masyarakat  Desa/Kelurahan</t>
  </si>
  <si>
    <t>Adalah wadah perkumpulan perwakilan masyarakat yang berfungsi sebagai forum rembug  desa, melaksanakan  pertemuan secara rutin, membahas segala permasalahan desa. Tidak perlu membentuk baru, dapat menggunakan forum  yang sudah ada.</t>
  </si>
  <si>
    <t>Struktur Orgn, Renc Keg, Notulen,dll</t>
  </si>
  <si>
    <t>BELUM ADA</t>
  </si>
  <si>
    <t>A.</t>
  </si>
  <si>
    <t>Ada, tetapi belum jalan</t>
  </si>
  <si>
    <t>- Ada Struktur Organisasi &amp;  SK</t>
  </si>
  <si>
    <t>Berjalan, tetapi belum rutin setiap  tribulan</t>
  </si>
  <si>
    <t>V</t>
  </si>
  <si>
    <t xml:space="preserve">- Ada Struktur Organisasi, SK, Tupoksi / Uraian Tugas </t>
  </si>
  <si>
    <t>+</t>
  </si>
  <si>
    <t>- Ada Rencana Kegiatan Tahunan</t>
  </si>
  <si>
    <t>-</t>
  </si>
  <si>
    <r>
      <rPr>
        <b/>
        <sz val="11"/>
        <color rgb="FF000000"/>
        <rFont val="Calibri"/>
      </rPr>
      <t>- Ada Pertemuan Forum yang membahas permasalahan kesehatan desa</t>
    </r>
    <r>
      <rPr>
        <b/>
        <sz val="11"/>
        <color rgb="FF000000"/>
        <rFont val="Calibri"/>
      </rPr>
      <t xml:space="preserve"> </t>
    </r>
    <r>
      <rPr>
        <b/>
        <u/>
        <sz val="11"/>
        <color rgb="FF000000"/>
        <rFont val="Calibri"/>
      </rPr>
      <t>&lt;</t>
    </r>
    <r>
      <rPr>
        <b/>
        <sz val="11"/>
        <color rgb="FF000000"/>
        <rFont val="Calibri"/>
      </rPr>
      <t xml:space="preserve">  2 kl setahun  ( Buku Notulen Rapat , daftar hadir )</t>
    </r>
  </si>
  <si>
    <t>Berjalan, setiap  tribulan</t>
  </si>
  <si>
    <r>
      <rPr>
        <b/>
        <sz val="11"/>
        <color rgb="FF000000"/>
        <rFont val="Calibri"/>
      </rPr>
      <t xml:space="preserve">- Ada Pertemuan Forum yang membahas permasalahan kesehatan desa  </t>
    </r>
    <r>
      <rPr>
        <b/>
        <sz val="11"/>
        <color rgb="FF000000"/>
        <rFont val="Calibri"/>
      </rPr>
      <t>tiap triwulan  ( Buku Notulen Rapat , daftar hadir )</t>
    </r>
  </si>
  <si>
    <t>D.</t>
  </si>
  <si>
    <t>Berjalan, setiap bulan</t>
  </si>
  <si>
    <r>
      <rPr>
        <b/>
        <sz val="11"/>
        <color rgb="FF000000"/>
        <rFont val="Calibri"/>
      </rPr>
      <t xml:space="preserve">- Ada Pertemuan Forum yang membahas permasalahan kesehatan desa  </t>
    </r>
    <r>
      <rPr>
        <b/>
        <sz val="11"/>
        <color rgb="FF000000"/>
        <rFont val="Calibri"/>
      </rPr>
      <t>tiap bulan ( Buku Notulen Rapat , daftar hadir )</t>
    </r>
  </si>
  <si>
    <t xml:space="preserve">Kader Pemberdayaan Masyarakat/Kader  Kesehatan </t>
  </si>
  <si>
    <t>Adalah anggota masyarakat desa atau  kelurahan yang mendapatkan pelatihan / sosialisasi tentang Desa Siaga , memiliki pengetahuan, kemauan dan kemampuan untuk menggerakkan  masyarakat, berpartisipasi dalam pemberdayaan masyarakat dan pembangunan partisipatif di desa dan kelurahan Siaga.</t>
  </si>
  <si>
    <t>Buku absen kader</t>
  </si>
  <si>
    <t>0. BELUM ADA</t>
  </si>
  <si>
    <t>Ada, minimal 2 orang</t>
  </si>
  <si>
    <t>Ada, 3 - 5 orang</t>
  </si>
  <si>
    <t>Ada, 6 - 8 orang</t>
  </si>
  <si>
    <t>Ada, 9 orang atau lebih</t>
  </si>
  <si>
    <t xml:space="preserve">Kemudahan Akses Pelayanan Kesehatan Dasar </t>
  </si>
  <si>
    <t xml:space="preserve">Adalah penduduknya mudah mendapatkan pelayanan kesehatan dasar yang memberikan pelayanan setiap hari bisa melalui Poskesdes atau sarana kesehatan yang ada di desa/kelurahan tersebut seperti Polindes, Ponkesdes, Pustu, Puskesmas  atau sarana kesehatan lainnya (swasta  : Dokter Praktek Swasta, Bidan Praktek Swasta, BP Swasta, Rumah Sakit, dll) </t>
  </si>
  <si>
    <t>Data sarana kesehatan &amp; petugas kes</t>
  </si>
  <si>
    <t xml:space="preserve">TIDAK MUDAH </t>
  </si>
  <si>
    <t xml:space="preserve">Ya  </t>
  </si>
  <si>
    <t>- Ada sarana Yankesdas pemerintah atau swasta di desa/kelurahan : 1 unit</t>
  </si>
  <si>
    <t>- Ada sarana Yankesdas pemerintah dan atau  swasta di desa / kel   : 2  unit</t>
  </si>
  <si>
    <t>Polindes</t>
  </si>
  <si>
    <t xml:space="preserve">- Ada sarana Yankesdas Pem. dan atau  swasta di desa / kel :  3  unit </t>
  </si>
  <si>
    <t xml:space="preserve">- Ada sarana Yankesdas Pem. dan atau  swasta di desa / kel : 4 unit atau lebih </t>
  </si>
  <si>
    <t xml:space="preserve">Posyandu &amp; UKBM lainnya  Aktif </t>
  </si>
  <si>
    <t>Adalah keberadaan UKBM (Poskesdes)  yang dapat mengembangkan Posyandu &amp; UKBM lainnya aktif serta dapat  melaksanakan keg pemberdayaan masyarakat spt  :   a) surveilans berbasis masyarakat ( meliputi  pengamatan dan pemantuan keadaan kesehatan ibu dan anak  ( P4K) , penyakit ( SBM ), pertumbuhan anak / gizi          ( Kadarzi ) , lingkungan,  dan perilaku ( PHBS ) ) b) penanggulangan bencana &amp; kegawatdaruratan kesehatan serta penyehatan lingkungan (STBM)  .</t>
  </si>
  <si>
    <t>Data  UKBM &amp; kegiatan  pemberdayaan Masy dlm  Desa Siaga Aktif</t>
  </si>
  <si>
    <t>UKBM lainnya : Posyandu Lansia, Posyandu Remaja, Polindes, Poskestren, Pos UKK, Posbindu PTM, TOGA,UKGMD, Dana Sehat, posmaldes( Pos Malaria Desa ), KPD ( Kelomp Perawatan Diri  kusta )  dll</t>
  </si>
  <si>
    <r>
      <rPr>
        <b/>
        <sz val="11"/>
        <color theme="1"/>
        <rFont val="Calibri"/>
      </rPr>
      <t xml:space="preserve">Kelompok  pemberdayaan masyarakat lainnya : Kelompok Ambulan Desa, Kel. Donor Darah, Dasolin, Tabulin, Pokmair( Kelompok Pemakai Air )/ HIPAM, </t>
    </r>
    <r>
      <rPr>
        <b/>
        <sz val="11"/>
        <color rgb="FF000000"/>
        <rFont val="Calibri"/>
      </rPr>
      <t>Kelompok Jumantik  dll</t>
    </r>
  </si>
  <si>
    <t>0.   POSYANDU BELUM AKTIF</t>
  </si>
  <si>
    <t>Posyandu ya aktif ,  UKBM lainnya ada tapi tidak aktif</t>
  </si>
  <si>
    <r>
      <rPr>
        <b/>
        <sz val="11"/>
        <color rgb="FF000000"/>
        <rFont val="Calibri"/>
      </rPr>
      <t xml:space="preserve">- Posyandu  Aktif :  </t>
    </r>
    <r>
      <rPr>
        <b/>
        <u/>
        <sz val="11"/>
        <color rgb="FF000000"/>
        <rFont val="Calibri"/>
      </rPr>
      <t>&gt;</t>
    </r>
    <r>
      <rPr>
        <b/>
        <sz val="11"/>
        <color rgb="FF000000"/>
        <rFont val="Calibri"/>
      </rPr>
      <t xml:space="preserve"> 75 %  minimal Madya</t>
    </r>
    <r>
      <rPr>
        <b/>
        <u/>
        <sz val="11"/>
        <color rgb="FF000000"/>
        <rFont val="Calibri"/>
      </rPr>
      <t xml:space="preserve"> (  contoh  :  Jml Posy balita 4 : Pratm 1, Mdy  2, Purn 1  )</t>
    </r>
  </si>
  <si>
    <r>
      <rPr>
        <b/>
        <sz val="11"/>
        <color rgb="FF000000"/>
        <rFont val="Calibri"/>
      </rPr>
      <t>- Ada  2 Kegiatan pemberdayaan Masyarakat , sebutkan :  ………</t>
    </r>
    <r>
      <rPr>
        <b/>
        <u/>
        <sz val="11"/>
        <color rgb="FF000000"/>
        <rFont val="Calibri"/>
      </rPr>
      <t xml:space="preserve">( Mis : Surveilans  , Kesiapsiagaan kedaruratan terkait diare ) </t>
    </r>
  </si>
  <si>
    <t>Posyandu aktif  &amp;  2 UKBM lainnya aktif</t>
  </si>
  <si>
    <r>
      <rPr>
        <b/>
        <sz val="11"/>
        <color rgb="FF000000"/>
        <rFont val="Calibri"/>
      </rPr>
      <t xml:space="preserve">- Posyandu  Aktif :  </t>
    </r>
    <r>
      <rPr>
        <b/>
        <u/>
        <sz val="11"/>
        <color rgb="FF000000"/>
        <rFont val="Calibri"/>
      </rPr>
      <t>&gt;</t>
    </r>
    <r>
      <rPr>
        <b/>
        <sz val="11"/>
        <color rgb="FF000000"/>
        <rFont val="Calibri"/>
      </rPr>
      <t xml:space="preserve"> 75 %  minimal Madya </t>
    </r>
  </si>
  <si>
    <t>- 2  UKBM lainnya aktif, berstrata Madya , sebutkan :  ……………</t>
  </si>
  <si>
    <t>- Ada  3 Kegiatan pemberdayaan Masyarakat , sebutkan :  …….</t>
  </si>
  <si>
    <t>Posyandu aktif  &amp;  3 UKBM lainnya aktif</t>
  </si>
  <si>
    <r>
      <rPr>
        <b/>
        <sz val="11"/>
        <color rgb="FF000000"/>
        <rFont val="Calibri"/>
      </rPr>
      <t xml:space="preserve">- Posyandu  Aktif :  </t>
    </r>
    <r>
      <rPr>
        <b/>
        <u/>
        <sz val="11"/>
        <color rgb="FF000000"/>
        <rFont val="Calibri"/>
      </rPr>
      <t>&gt;</t>
    </r>
    <r>
      <rPr>
        <b/>
        <sz val="11"/>
        <color rgb="FF000000"/>
        <rFont val="Calibri"/>
      </rPr>
      <t xml:space="preserve"> 75 %  minimal Madya </t>
    </r>
  </si>
  <si>
    <t>- 3 UKBM lainnya aktif, berstrata Madya , sebutkan : …………….</t>
  </si>
  <si>
    <t>- Ada  4  Kegiatan pemberdayaan Masyarakat , sebutkan : …….</t>
  </si>
  <si>
    <t>Posyandu aktif  &amp;  4 UKBM lainnya aktif</t>
  </si>
  <si>
    <r>
      <rPr>
        <b/>
        <sz val="11"/>
        <color rgb="FF000000"/>
        <rFont val="Calibri"/>
      </rPr>
      <t xml:space="preserve">- Posyandu  Aktif :  </t>
    </r>
    <r>
      <rPr>
        <b/>
        <u/>
        <sz val="11"/>
        <color rgb="FF000000"/>
        <rFont val="Calibri"/>
      </rPr>
      <t>&gt;</t>
    </r>
    <r>
      <rPr>
        <b/>
        <sz val="11"/>
        <color rgb="FF000000"/>
        <rFont val="Calibri"/>
      </rPr>
      <t xml:space="preserve"> 75 %  minimal Madya </t>
    </r>
  </si>
  <si>
    <t>- 4  UKBM lainnya aktif, berstrata Madya, sebutkan  : …………..</t>
  </si>
  <si>
    <r>
      <rPr>
        <b/>
        <sz val="11"/>
        <color rgb="FF000000"/>
        <rFont val="Calibri"/>
      </rPr>
      <t xml:space="preserve">- Ada  </t>
    </r>
    <r>
      <rPr>
        <b/>
        <u/>
        <sz val="11"/>
        <color rgb="FF000000"/>
        <rFont val="Calibri"/>
      </rPr>
      <t>&gt;</t>
    </r>
    <r>
      <rPr>
        <b/>
        <sz val="11"/>
        <color rgb="FF000000"/>
        <rFont val="Calibri"/>
      </rPr>
      <t xml:space="preserve"> 5  Kegiatan pemberdayaan Masyarakat , sebutkan : …….</t>
    </r>
  </si>
  <si>
    <t>Dukungan dana untuk kegiatan kesehatan di Desa dan Kelurahan :</t>
  </si>
  <si>
    <t>Adalah Terakomodasinya pendanaan untuk pengembangan Desa/Kelurahan Siaga Aktif dalam Anggaran Pembangunan Desa/Kelurahan yang berasal dari ADD (Alokasi dana desa ) atau APBDesa serta  dari  masyarakat &amp; dunia usaha yang peruntukannya bisa untuk Operasional Kegiatan di Posyandu balita, Posyandu lansia, Poskesdes atau  UKBM lainnya yang berada di wilayah Desa/Kelurahan tersebut.</t>
  </si>
  <si>
    <t>Ady Jenis Keg yg dibiayai Pem , Masy &amp; dunia usaha serta ady buku kas.</t>
  </si>
  <si>
    <t xml:space="preserve">0.   BELUM ADA DARI PEMERINTAH DESA/KELURAHAN </t>
  </si>
  <si>
    <t>Sudah ada dari Pemerintah Desa / Kelurahan, belum ada dari sumber lain</t>
  </si>
  <si>
    <t>Sudah ada dana untuk  1 kegiatan UKBM  setiap tahunnya  (mis. Posyandu balita)</t>
  </si>
  <si>
    <t>Sudah ada dari Pem.Desa/Kel dan dari satu sumber dana lain ( masy.  / dunia usaha)</t>
  </si>
  <si>
    <t xml:space="preserve">Pem &amp; Masy </t>
  </si>
  <si>
    <t xml:space="preserve">Sudah ada dana untuk  1 kegiatan UKBM setiap tahunnya </t>
  </si>
  <si>
    <t>Sudah ada dari Pem. Desa/Kel dan dari dua sumber dana lain (masy.  &amp; dunia usaha)</t>
  </si>
  <si>
    <t>Sudah ada dari Pem.Desa/Kel dan dari dua sumber dana lain (masy.  &amp; dunia usaha)</t>
  </si>
  <si>
    <t xml:space="preserve">Sudah ada dana untuk  2 kegiatan UKBM atau lebih setiap tahunnya </t>
  </si>
  <si>
    <t xml:space="preserve">Peran Serta Masyarakat dan Organisasi Kemasyarakatan </t>
  </si>
  <si>
    <t>Adalah adanya peran aktif baik masyarakat maupun pihak ketiga ( dunia usaha, LSM, Ormas ( PKK, Fatayat, Muslimat , Aisyah dll) dalam dukungan kegiatan, mobilisasi massa/ penggerakan masyarakat, pendanaan Desa/Kelurahan Siaga Aktif.</t>
  </si>
  <si>
    <t>Adanya daftar hadir Masy &amp; Ormas dalam  Kegiatan Pemberdy Masy : SMD, MMD, Penyuluhan,   kegiatan Poskesdes,dll</t>
  </si>
  <si>
    <t>0.  BELUM ADA PERAN AKTIF DARI MASYARAKAT</t>
  </si>
  <si>
    <t xml:space="preserve">Ada peran aktif masyarakat namun tidak ada peran aktif ormas </t>
  </si>
  <si>
    <t>- Peran aktif masyarakat dlm melaksanakan kegiatan  pemberdayaan Desa Siaga aktif : ……..</t>
  </si>
  <si>
    <t>SMD, MMD, keg .</t>
  </si>
  <si>
    <t>pemberdayaan</t>
  </si>
  <si>
    <t xml:space="preserve">Ada peran aktif masyarakat yang didukung peran aktif satu ormas </t>
  </si>
  <si>
    <t>- Satu  Ormas, sebutkan …………………………  kegiatannya :  sebutkan …………………….</t>
  </si>
  <si>
    <t xml:space="preserve">Ada peran aktif masyarakat yang didukung peran aktif dua ormas </t>
  </si>
  <si>
    <t>- Dua   Ormas, sebutkan …………………………  kegiatannya :  sebutkan …………………….</t>
  </si>
  <si>
    <t xml:space="preserve">Ada peran aktif masyarakat yang didukung peran aktif oleh lebih dari dua ormas </t>
  </si>
  <si>
    <t>- Tiga  Ormas, sebutkan …………………………  kegiatannya :  sebutkan …………………….</t>
  </si>
  <si>
    <t xml:space="preserve">Peraturan Kepala Desa atau peraturan Bupati/Walikota </t>
  </si>
  <si>
    <t>Adalah adanya peraturan di tingkat Desa/Kelurahan, atau peraturan Bupati/Walikota yang melandasi dan mengatur tentang pengembangan Desa/Kelurahan Siaga Aktif .</t>
  </si>
  <si>
    <t>Lihat dokumen, strktur Organisasi, notulen kegiatan serta pendanaannya</t>
  </si>
  <si>
    <t xml:space="preserve"> -</t>
  </si>
  <si>
    <t>Belum ada</t>
  </si>
  <si>
    <t>Ada, belum direalisasikan</t>
  </si>
  <si>
    <t xml:space="preserve">- Ada Peraturan Tk Desa/Kel atau Peraturan Tk Bupati/Walikota dalam pengembangan Desa  Siaga Aktif </t>
  </si>
  <si>
    <t xml:space="preserve">- Belum direalisasikan </t>
  </si>
  <si>
    <t>Ada, sudah direalisasikan</t>
  </si>
  <si>
    <t xml:space="preserve">-   Ada Peraturan Tk Desa/Kel atau Peraturan Tk Bupati/Walikota dalam pengembangan Desa Si Siaga Aktif </t>
  </si>
  <si>
    <t>-  Sudah direalisasikan</t>
  </si>
  <si>
    <t xml:space="preserve">-  Ada Peraturan Tk Desa/Kel atau Peraturan Tk Bupati/Walikota dalam pengembangan Desa  Siaga Aktif  </t>
  </si>
  <si>
    <t xml:space="preserve">Pembinaan PHBS Rumah Tangga </t>
  </si>
  <si>
    <t>Adalah upaya pembinaan/ penyuluhan  PHBS tatanan rumah tangga yang dilakukan oleh petugas, kader, Tokoh Masyarakat, LSM, Ormas ( TP PKK, Muslimat, Fatayat ), dll  baik saat survey PHBS, penyuluhan di Posyandu  atau penyuluhan di Sarana kesehatan ( Puskesmas , dll )  kepada masyarakat ( rumah tangga, kader, anggota LSM, anggota Ormas, dll )  selama 1 tahun berjalan.</t>
  </si>
  <si>
    <t>Adanya  data PHBS &amp;  data Penyuluhan  PHBS Tatanan Rumah Tangga</t>
  </si>
  <si>
    <t>0.  TIDAK  ADA  PEMBINAAN  PHBS</t>
  </si>
  <si>
    <t>Pembinaan PHBS &lt; 20 % Rumah Tangga yang ada</t>
  </si>
  <si>
    <t xml:space="preserve">- Ada keg. pendataan &amp;penyuluhan  PHBS Tatanan rumah tangga &lt; 20 % rumah tangga yg ada </t>
  </si>
  <si>
    <t>Pembinaan PHBS 20 % - 39 % rumah tangga yang ada</t>
  </si>
  <si>
    <t xml:space="preserve">- Ada keg. pendataan &amp; penyulhn  PHBS tatanan rumah tangga  20-39 % rumah tangga yg ada </t>
  </si>
  <si>
    <t>Pembinaan PHBS 40 % - 69 %  rumah tangga yang ada</t>
  </si>
  <si>
    <t xml:space="preserve">- Ada keg. pendataan &amp; penyulhn  PHBS tatanan rumah tangga  40 - 69 % rumah tangga yg ada </t>
  </si>
  <si>
    <t>Pembinaan PHBS minimal 70 % rumah tangga yang ada</t>
  </si>
  <si>
    <r>
      <rPr>
        <b/>
        <sz val="11"/>
        <color rgb="FF000000"/>
        <rFont val="Calibri"/>
      </rPr>
      <t xml:space="preserve">- Ada keg. pendataan &amp; penyulhn  PHBS tatanan rumah tangga </t>
    </r>
    <r>
      <rPr>
        <b/>
        <u/>
        <sz val="11"/>
        <color rgb="FF000000"/>
        <rFont val="Calibri"/>
      </rPr>
      <t>&gt;</t>
    </r>
    <r>
      <rPr>
        <b/>
        <sz val="11"/>
        <color rgb="FF000000"/>
        <rFont val="Calibri"/>
      </rPr>
      <t xml:space="preserve"> 70 % rumah tangga yg ada </t>
    </r>
  </si>
  <si>
    <t xml:space="preserve">KONDISI DESA/KEL  SIAGA </t>
  </si>
  <si>
    <t>Pembina Desa / Kelurahan Siaga</t>
  </si>
  <si>
    <t>(…………………………………………….)</t>
  </si>
  <si>
    <t>:</t>
  </si>
  <si>
    <r>
      <rPr>
        <sz val="10"/>
        <color theme="1"/>
        <rFont val="Calibri"/>
      </rPr>
      <t xml:space="preserve">Isikan tanda ( V ) pada kolom sesuai kondisi Desa/Kelurahan Siaga, jika jawaban </t>
    </r>
    <r>
      <rPr>
        <b/>
        <sz val="10"/>
        <color rgb="FF000000"/>
        <rFont val="Calibri"/>
      </rPr>
      <t xml:space="preserve">"A" </t>
    </r>
    <r>
      <rPr>
        <sz val="10"/>
        <color rgb="FF000000"/>
        <rFont val="Calibri"/>
      </rPr>
      <t>maka diberi tanda (V) pada kolom jawaban</t>
    </r>
    <r>
      <rPr>
        <b/>
        <sz val="10"/>
        <color rgb="FF000000"/>
        <rFont val="Calibri"/>
      </rPr>
      <t xml:space="preserve"> "A", </t>
    </r>
    <r>
      <rPr>
        <sz val="10"/>
        <color rgb="FF000000"/>
        <rFont val="Calibri"/>
      </rPr>
      <t>dst</t>
    </r>
  </si>
  <si>
    <r>
      <rPr>
        <sz val="10"/>
        <color theme="1"/>
        <rFont val="Calibri"/>
      </rPr>
      <t xml:space="preserve">Jika masih ada tanda ( V ) pada kolom (3 )  maka kondisi Desa/Kel  adalah </t>
    </r>
    <r>
      <rPr>
        <b/>
        <sz val="10"/>
        <color rgb="FF000000"/>
        <rFont val="Calibri"/>
      </rPr>
      <t>BELUM AKTIF</t>
    </r>
  </si>
  <si>
    <r>
      <rPr>
        <sz val="10"/>
        <color theme="1"/>
        <rFont val="Calibri"/>
      </rPr>
      <t xml:space="preserve">Jika masih ada tanda ( V ) pada kolom (4 )  maka kondisi Desa/Kel  adalah </t>
    </r>
    <r>
      <rPr>
        <b/>
        <sz val="10"/>
        <color rgb="FF000000"/>
        <rFont val="Calibri"/>
      </rPr>
      <t xml:space="preserve"> AKTIF PRATAMA</t>
    </r>
  </si>
  <si>
    <t>meskipun indikator lainnya sudah di Madya  s/d  Mandiri</t>
  </si>
  <si>
    <r>
      <rPr>
        <sz val="10"/>
        <color theme="1"/>
        <rFont val="Calibri"/>
      </rPr>
      <t xml:space="preserve">Jika masih ada tanda ( V ) pada kolom (5 )  maka kondisi Desa/Kel  adalah </t>
    </r>
    <r>
      <rPr>
        <b/>
        <sz val="10"/>
        <color rgb="FF000000"/>
        <rFont val="Calibri"/>
      </rPr>
      <t xml:space="preserve"> AKTIF MADYA</t>
    </r>
  </si>
  <si>
    <t>meskipun indikator lainnya sudah di  Purnama  s/d  Mandiri</t>
  </si>
  <si>
    <r>
      <rPr>
        <sz val="10"/>
        <color theme="1"/>
        <rFont val="Calibri"/>
      </rPr>
      <t xml:space="preserve">Jika masih ada tanda ( V ) pada kolom (6 )  maka kondisi Desa/Kel  adalah </t>
    </r>
    <r>
      <rPr>
        <b/>
        <sz val="10"/>
        <color rgb="FF000000"/>
        <rFont val="Calibri"/>
      </rPr>
      <t xml:space="preserve"> AKTIF PURNAMA</t>
    </r>
  </si>
  <si>
    <t>meskipun indikator lainnya sudah di   Mandiri</t>
  </si>
  <si>
    <r>
      <rPr>
        <sz val="10"/>
        <color theme="1"/>
        <rFont val="Calibri"/>
      </rPr>
      <t xml:space="preserve">Jika </t>
    </r>
    <r>
      <rPr>
        <b/>
        <sz val="10"/>
        <color rgb="FF000000"/>
        <rFont val="Calibri"/>
      </rPr>
      <t xml:space="preserve">semua </t>
    </r>
    <r>
      <rPr>
        <sz val="10"/>
        <color rgb="FF000000"/>
        <rFont val="Calibri"/>
      </rPr>
      <t xml:space="preserve">tanda ( V ) pada kolom (7 )  maka kondisi Desa/Kel  adalah </t>
    </r>
    <r>
      <rPr>
        <b/>
        <sz val="10"/>
        <color rgb="FF000000"/>
        <rFont val="Calibri"/>
      </rPr>
      <t xml:space="preserve"> AKTIF MANDIRI</t>
    </r>
  </si>
  <si>
    <t>FORMAT PENGUKURAN</t>
  </si>
  <si>
    <t>TINGKAT PERKEMBANGAN POSKESKEL TAHUN 2022</t>
  </si>
  <si>
    <t xml:space="preserve">PUSKESMAS : </t>
  </si>
  <si>
    <t>POSKESDESKEL</t>
  </si>
  <si>
    <t xml:space="preserve">KECAMATAN : </t>
  </si>
  <si>
    <t>STANDAR</t>
  </si>
  <si>
    <t xml:space="preserve"> NILAI </t>
  </si>
  <si>
    <t>NILAI YANG DIPEROLEH</t>
  </si>
  <si>
    <t>PENGUKURAN</t>
  </si>
  <si>
    <t xml:space="preserve"> INPUT  </t>
  </si>
  <si>
    <t>KELEMBAGAAN</t>
  </si>
  <si>
    <t>a. SK Pendirian/ Kelembagaan  Poskesdes</t>
  </si>
  <si>
    <t xml:space="preserve">- Ada </t>
  </si>
  <si>
    <t>b. Struktur Organisasi Poskesdes</t>
  </si>
  <si>
    <t>SARANA PRASARANA, TENAGA, DANA</t>
  </si>
  <si>
    <t>1. Sarana / pra sarana</t>
  </si>
  <si>
    <t xml:space="preserve">     a. Gedung Poskesdes</t>
  </si>
  <si>
    <t>- Ada bangunan khusus Poskesdes</t>
  </si>
  <si>
    <t>- Ada, bergabung dg  gedung lain</t>
  </si>
  <si>
    <t xml:space="preserve">- Tidak ada </t>
  </si>
  <si>
    <t xml:space="preserve">     b. Pembagian ruangan </t>
  </si>
  <si>
    <t xml:space="preserve">         (ruang rapat dan pelayanan)</t>
  </si>
  <si>
    <t xml:space="preserve">     c. Meubelair &amp; Sarana penunjang</t>
  </si>
  <si>
    <r>
      <rPr>
        <sz val="10"/>
        <color theme="1"/>
        <rFont val="Arial"/>
      </rPr>
      <t xml:space="preserve">- Ada, </t>
    </r>
    <r>
      <rPr>
        <u/>
        <sz val="10"/>
        <color theme="1"/>
        <rFont val="Arial"/>
      </rPr>
      <t xml:space="preserve"> &gt;</t>
    </r>
    <r>
      <rPr>
        <sz val="10"/>
        <color theme="1"/>
        <rFont val="Arial"/>
      </rPr>
      <t>4 macam</t>
    </r>
  </si>
  <si>
    <t xml:space="preserve">         - Meja, Kursi</t>
  </si>
  <si>
    <t>- Ada 1- 3 macam</t>
  </si>
  <si>
    <t xml:space="preserve">         - Tempat Tidur untuk Periksa</t>
  </si>
  <si>
    <t xml:space="preserve">         - Papan Data</t>
  </si>
  <si>
    <t xml:space="preserve">         - Lemari Obat / P3K</t>
  </si>
  <si>
    <t xml:space="preserve">    d. Sarana Penyuluhan</t>
  </si>
  <si>
    <t xml:space="preserve">        ( lembar balik, leaflets, dsb)</t>
  </si>
  <si>
    <t xml:space="preserve">   e. Obat &amp; perbekalan kesehatan untuk</t>
  </si>
  <si>
    <t>- bila ada keduanya</t>
  </si>
  <si>
    <t xml:space="preserve">       pertolongan pertama</t>
  </si>
  <si>
    <t>- bila salah satu ada</t>
  </si>
  <si>
    <t>- tidak ada</t>
  </si>
  <si>
    <t>2. Ketenagaan</t>
  </si>
  <si>
    <t xml:space="preserve">   a.  Jumlah Kader Poskesdes </t>
  </si>
  <si>
    <r>
      <rPr>
        <sz val="10"/>
        <color theme="1"/>
        <rFont val="Arial"/>
      </rPr>
      <t xml:space="preserve">-  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 9 orang </t>
    </r>
  </si>
  <si>
    <t>-   6 - 8 orang</t>
  </si>
  <si>
    <t>-   2 - 5 orang</t>
  </si>
  <si>
    <t xml:space="preserve"> - tidak ada atau hanya 1</t>
  </si>
  <si>
    <t xml:space="preserve">   b.  Nakes pendamping</t>
  </si>
  <si>
    <t xml:space="preserve"> - ada</t>
  </si>
  <si>
    <t xml:space="preserve"> - tidak ada</t>
  </si>
  <si>
    <t>3. Pendanaan Operasional Poskesdes</t>
  </si>
  <si>
    <r>
      <rPr>
        <sz val="10"/>
        <color theme="1"/>
        <rFont val="Arial"/>
      </rPr>
      <t xml:space="preserve">- 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3 sumber dana</t>
    </r>
  </si>
  <si>
    <t xml:space="preserve">    Swadaya Masyarakat</t>
  </si>
  <si>
    <t>-  2  sumber dana</t>
  </si>
  <si>
    <t xml:space="preserve">    -   Dana Desa, ADD ,Swasta (kemitraan)</t>
  </si>
  <si>
    <t>- 1  sumber dana</t>
  </si>
  <si>
    <t xml:space="preserve">    -   Bantuan Pemerintah  (APBN/APBD)</t>
  </si>
  <si>
    <t xml:space="preserve">- Tidak ada   </t>
  </si>
  <si>
    <t xml:space="preserve">1. Hari Buka Poskesdes </t>
  </si>
  <si>
    <t xml:space="preserve"> -   2 - 6 hari / minggu</t>
  </si>
  <si>
    <t>(terjadwal)</t>
  </si>
  <si>
    <t xml:space="preserve"> -   1 x /  minggu</t>
  </si>
  <si>
    <t xml:space="preserve"> -   2 x / bulan </t>
  </si>
  <si>
    <t>2</t>
  </si>
  <si>
    <t xml:space="preserve"> -   1 x / bulan</t>
  </si>
  <si>
    <t>1</t>
  </si>
  <si>
    <t>-    &lt; 1 x  / bulan</t>
  </si>
  <si>
    <t xml:space="preserve">2. Pertemuan rutin  Poskesdes </t>
  </si>
  <si>
    <t>- 7 - 12 x / tahun</t>
  </si>
  <si>
    <t xml:space="preserve">    ( Forum Masyarakat Desa )</t>
  </si>
  <si>
    <t>- 4 -   6 x / tahun</t>
  </si>
  <si>
    <t>- 1 -   3 x / tahun</t>
  </si>
  <si>
    <t>3. Survey Mawas Diri  ( SMD )</t>
  </si>
  <si>
    <t>- Ada, direkap &amp; dianalisa datanya</t>
  </si>
  <si>
    <t>- Ada, tapi belum direkap &amp; dianalisa datanya</t>
  </si>
  <si>
    <t>4. Musyawarah Masyaraka Desa (MMD)</t>
  </si>
  <si>
    <t xml:space="preserve"> -   &gt; 4 kl  dalam setahun</t>
  </si>
  <si>
    <t xml:space="preserve"> -  3  kali setahun</t>
  </si>
  <si>
    <t xml:space="preserve"> - 1 - 2 kali setahun</t>
  </si>
  <si>
    <t>5. Rencana Kegiatan sesuai hasil MMD</t>
  </si>
  <si>
    <t>- Ada &amp; sesuai</t>
  </si>
  <si>
    <t xml:space="preserve">- Ada , tidak sesuai </t>
  </si>
  <si>
    <t>6. Intervensi Permasalahan kesehatan</t>
  </si>
  <si>
    <t>- ada sesuai rencana</t>
  </si>
  <si>
    <t xml:space="preserve">    di desa oleh masyarakat</t>
  </si>
  <si>
    <t>- ada tidak sesuai rencana</t>
  </si>
  <si>
    <t>7.  Melaksanakan Penyuluhan :</t>
  </si>
  <si>
    <t xml:space="preserve">     1) Kadarzi </t>
  </si>
  <si>
    <r>
      <rPr>
        <sz val="10"/>
        <color theme="1"/>
        <rFont val="Arial"/>
      </rPr>
      <t xml:space="preserve">- Ada,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 7  topik</t>
    </r>
  </si>
  <si>
    <t xml:space="preserve">     2) Kesehatan Ibu &amp; Anak</t>
  </si>
  <si>
    <t>- Ada, 5 - 6  topik</t>
  </si>
  <si>
    <t xml:space="preserve">     3) Kesiapsiagaan rawan bencana</t>
  </si>
  <si>
    <t>- Ada, 3 - 4  topik</t>
  </si>
  <si>
    <t xml:space="preserve">     4) Penyehatan lingkungan </t>
  </si>
  <si>
    <t>- Ada, 1 - 2  topik</t>
  </si>
  <si>
    <t xml:space="preserve">     5 ) PHBS</t>
  </si>
  <si>
    <t xml:space="preserve">     6)  Pengamatan Faktor risiko masalah kesehatan </t>
  </si>
  <si>
    <t xml:space="preserve">          ( SBM = surveilans berbasis masyarakat )</t>
  </si>
  <si>
    <t xml:space="preserve">     7) Dagusibu</t>
  </si>
  <si>
    <t xml:space="preserve">     8)  Keamanan makanan</t>
  </si>
  <si>
    <t>8. Melaksanakan Kegiatan Pemberdayaan masyarakat  :</t>
  </si>
  <si>
    <t xml:space="preserve">     1)  Survey &amp; pemetaan Kadarzi</t>
  </si>
  <si>
    <r>
      <rPr>
        <sz val="10"/>
        <color theme="1"/>
        <rFont val="Arial"/>
      </rPr>
      <t xml:space="preserve">- Ada,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 7  kegiatan</t>
    </r>
  </si>
  <si>
    <t xml:space="preserve">     2)  P4K ( Program Perencanaan Persalinan &amp; </t>
  </si>
  <si>
    <t xml:space="preserve">- Ada, 5 - 6  kegiatan </t>
  </si>
  <si>
    <t xml:space="preserve">          Pencegahan Komplikasi )</t>
  </si>
  <si>
    <t>- Ada, 3 - 4  kegiatan</t>
  </si>
  <si>
    <t>- Ada, 1 - 2  kegiatan</t>
  </si>
  <si>
    <t xml:space="preserve">     5) Survey &amp; pembinaan PHBS</t>
  </si>
  <si>
    <t xml:space="preserve">     6) Pengamatan Faktor risiko masalah kesehatan </t>
  </si>
  <si>
    <t xml:space="preserve">    7) Menumbuhkembangkan UKBM </t>
  </si>
  <si>
    <t xml:space="preserve">        ( Upaya Kesehatan Bersumberdaya Masyarakat )</t>
  </si>
  <si>
    <t>9. Melaksanakan pencatatan kegiatan  :</t>
  </si>
  <si>
    <t>- Ada,3</t>
  </si>
  <si>
    <t xml:space="preserve">      - Pertemuan FMD</t>
  </si>
  <si>
    <t>- Ada, 2</t>
  </si>
  <si>
    <t xml:space="preserve">      - SMD</t>
  </si>
  <si>
    <t>- Ada, 1</t>
  </si>
  <si>
    <t xml:space="preserve">      - MMD</t>
  </si>
  <si>
    <t xml:space="preserve">10. Pembinaan oleh Nakes &amp; Lintas Sektor </t>
  </si>
  <si>
    <t xml:space="preserve"> -  &gt; 4x / tahun</t>
  </si>
  <si>
    <t xml:space="preserve"> - 3  kali setahun</t>
  </si>
  <si>
    <t xml:space="preserve">1. Persentase  masalah kesehatan yang </t>
  </si>
  <si>
    <t>- &gt; 75%</t>
  </si>
  <si>
    <t xml:space="preserve">     diintervensi / ditindaklanjuti sesuai dengan </t>
  </si>
  <si>
    <t>- 50% - 75%</t>
  </si>
  <si>
    <t xml:space="preserve">     hasil MMD</t>
  </si>
  <si>
    <t>- &lt; 50%</t>
  </si>
  <si>
    <t>- Tidak ada intervensi</t>
  </si>
  <si>
    <t>2. Persentase  UKBM yang dikoordinir oleh</t>
  </si>
  <si>
    <t xml:space="preserve">    Poskesdes</t>
  </si>
  <si>
    <t>- Tidak ada yg dikoordinir</t>
  </si>
  <si>
    <t xml:space="preserve">3. Visualisasi Data di Poskesdes : </t>
  </si>
  <si>
    <t xml:space="preserve">    1)  Peta  Kadarzi</t>
  </si>
  <si>
    <r>
      <rPr>
        <sz val="10"/>
        <color theme="1"/>
        <rFont val="Arial"/>
      </rPr>
      <t xml:space="preserve">- Ada,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 9  macam data</t>
    </r>
  </si>
  <si>
    <t xml:space="preserve">   2)   Peta  KIA</t>
  </si>
  <si>
    <t xml:space="preserve">- Ada, 7 - 8  macam data </t>
  </si>
  <si>
    <t xml:space="preserve">    3)  Data Kegiatan P4K</t>
  </si>
  <si>
    <t>- Ada, 4 - 6  macam data</t>
  </si>
  <si>
    <t xml:space="preserve">    4)  Data / Peta Daerah Rawan Bencana</t>
  </si>
  <si>
    <t>- Ada, 1 - 3 macam data</t>
  </si>
  <si>
    <t xml:space="preserve">    5)  Data Penyehatan lingkungan </t>
  </si>
  <si>
    <t xml:space="preserve">    6)  Data PHBS</t>
  </si>
  <si>
    <t xml:space="preserve">   7)  Data Kegiatan SBM </t>
  </si>
  <si>
    <t xml:space="preserve">    8)  Data Keluarga yg disosialisasi Gema Cermat</t>
  </si>
  <si>
    <t xml:space="preserve">    9)  Data Keluarga yg disosialisasi Keamanan makanan</t>
  </si>
  <si>
    <t xml:space="preserve">   10)  Data  Perkembangan UKBM </t>
  </si>
  <si>
    <t>4. Pelaksanaan P4K  :</t>
  </si>
  <si>
    <t>-  Seluruh 4 pokja</t>
  </si>
  <si>
    <t xml:space="preserve">    -  Pokja Pendataan &amp; penandaan </t>
  </si>
  <si>
    <t>- 3 pokja ( termasuk a )</t>
  </si>
  <si>
    <t xml:space="preserve">    -  Pokja Transportasi</t>
  </si>
  <si>
    <t>- 2 pokja ( termasuk a)</t>
  </si>
  <si>
    <t xml:space="preserve">    -  Pokja pembiayaan ( dasolin , tabulin)</t>
  </si>
  <si>
    <t>- 1 Pokja ( a )</t>
  </si>
  <si>
    <t xml:space="preserve">    -  Pokja donor darah</t>
  </si>
  <si>
    <t>- Tidak jalan</t>
  </si>
  <si>
    <t xml:space="preserve"> 5. Persentase  Pembinaan PHBS </t>
  </si>
  <si>
    <r>
      <rPr>
        <sz val="10"/>
        <color theme="1"/>
        <rFont val="Arial"/>
      </rPr>
      <t xml:space="preserve">-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70%           Rumah Tangga</t>
    </r>
  </si>
  <si>
    <t>- 40% - 69 %  Rumah Tangga</t>
  </si>
  <si>
    <t>- 20% - 39 %  Rumah Tangga</t>
  </si>
  <si>
    <t>- 10% - 20%   Rumah Tangga</t>
  </si>
  <si>
    <t>- &lt; 10%           Rumah Tangga</t>
  </si>
  <si>
    <t>6. % Rumah Tangga memiliki akses 
    terhadap sanitasi dasar/ jamban sehat</t>
  </si>
  <si>
    <t>-   ≥ 72%</t>
  </si>
  <si>
    <t>-  66 -  71%</t>
  </si>
  <si>
    <t>-  60 -   65 %</t>
  </si>
  <si>
    <t>-   &lt;  60 %</t>
  </si>
  <si>
    <t xml:space="preserve">7. % Rumah Tangga memiliki akses terhadap 
     sarana air minum layak/ terlindung; </t>
  </si>
  <si>
    <t>-  ≥ 75%</t>
  </si>
  <si>
    <t>-  66 -  74%</t>
  </si>
  <si>
    <t>8. % rumah tangga yang sudah mengelola ( memilah)
    sampah Rumah Tangga dengan benar</t>
  </si>
  <si>
    <t>-  &lt;  65 %</t>
  </si>
  <si>
    <t>9. % rumah tangga yang sudah mengalirkan limbah cairnya  ke saluran pembuangan dengan benar</t>
  </si>
  <si>
    <t>10.  % Rumah yang memenuhi Syarat 
       Kesehatan</t>
  </si>
  <si>
    <t>11. % KK yang disurvey kadarzi  :</t>
  </si>
  <si>
    <t>-  KK yg di survey 70% - 100%</t>
  </si>
  <si>
    <t>-  KK yg di survey 40 - 69%</t>
  </si>
  <si>
    <t>-  KK yg di survey 10  - 39%</t>
  </si>
  <si>
    <t>-  KK yg di survey &lt; 10 %</t>
  </si>
  <si>
    <t>12. % KK yang melaksanakan 5 indikator kadarzi</t>
  </si>
  <si>
    <t>-  ≥   40 %</t>
  </si>
  <si>
    <t>-  26 %  -  39 %</t>
  </si>
  <si>
    <t>- 10 %  -  25 %</t>
  </si>
  <si>
    <t>-  &lt;  10 %</t>
  </si>
  <si>
    <t>13. Persentase  Angka Bebas Jentik ( ABJ )</t>
  </si>
  <si>
    <r>
      <rPr>
        <sz val="10"/>
        <color theme="1"/>
        <rFont val="Arial"/>
      </rPr>
      <t xml:space="preserve">- 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95 %</t>
    </r>
  </si>
  <si>
    <t>-  80 %  -  95 %</t>
  </si>
  <si>
    <t>- &lt; 80 %</t>
  </si>
  <si>
    <t>- Tidak ada kegiatan PJB</t>
  </si>
  <si>
    <t xml:space="preserve">   ( Pemerksaan Jentik Berkala )</t>
  </si>
  <si>
    <t>Skor Total per Puskesmas</t>
  </si>
  <si>
    <t xml:space="preserve"> TOTAL </t>
  </si>
  <si>
    <t xml:space="preserve">  100 </t>
  </si>
  <si>
    <t>Total Capaian Kelurahan</t>
  </si>
  <si>
    <t>STRATA</t>
  </si>
  <si>
    <t>Prosentase Kelurahan</t>
  </si>
  <si>
    <r>
      <rPr>
        <b/>
        <sz val="12"/>
        <color theme="1"/>
        <rFont val="Arial"/>
      </rPr>
      <t xml:space="preserve">I. </t>
    </r>
    <r>
      <rPr>
        <sz val="12"/>
        <color theme="1"/>
        <rFont val="Arial"/>
      </rPr>
      <t xml:space="preserve">  Nilai   = 90 - 100</t>
    </r>
  </si>
  <si>
    <r>
      <rPr>
        <b/>
        <sz val="12"/>
        <color theme="1"/>
        <rFont val="Arial"/>
      </rPr>
      <t>II.</t>
    </r>
    <r>
      <rPr>
        <sz val="12"/>
        <color theme="1"/>
        <rFont val="Arial"/>
      </rPr>
      <t xml:space="preserve">  Nilai   = 70 - 89</t>
    </r>
  </si>
  <si>
    <r>
      <rPr>
        <b/>
        <sz val="12"/>
        <color theme="1"/>
        <rFont val="Arial"/>
      </rPr>
      <t>III.</t>
    </r>
    <r>
      <rPr>
        <sz val="12"/>
        <color theme="1"/>
        <rFont val="Arial"/>
      </rPr>
      <t xml:space="preserve"> Nilai   = 50 - 69</t>
    </r>
  </si>
  <si>
    <r>
      <rPr>
        <b/>
        <sz val="12"/>
        <color theme="1"/>
        <rFont val="Arial"/>
      </rPr>
      <t>IV.</t>
    </r>
    <r>
      <rPr>
        <sz val="12"/>
        <color theme="1"/>
        <rFont val="Arial"/>
      </rPr>
      <t>Nilai   =   &lt; 50</t>
    </r>
  </si>
  <si>
    <t>HASIL TELAAH KEMANDIRIAN POSKESTREN</t>
  </si>
  <si>
    <t>TAHUN 2022</t>
  </si>
  <si>
    <t>KELURAHAN</t>
  </si>
  <si>
    <t>PUSKESMAS</t>
  </si>
  <si>
    <t>KECAMATAN</t>
  </si>
  <si>
    <t>NILAI YANG DIPEROLEH TIAP Poskestren</t>
  </si>
  <si>
    <t>INPUT</t>
  </si>
  <si>
    <t>a.     SK Pendirian/Kelembagaan Poskestren</t>
  </si>
  <si>
    <t xml:space="preserve"> -   Ada baru</t>
  </si>
  <si>
    <t xml:space="preserve"> -   Ada lama</t>
  </si>
  <si>
    <t>b.    Struktur Organisasi Poskestren</t>
  </si>
  <si>
    <t xml:space="preserve"> -   Ada baru</t>
  </si>
  <si>
    <t xml:space="preserve"> -   Ada lama</t>
  </si>
  <si>
    <t>PENGELOLAAN POSKESTREN</t>
  </si>
  <si>
    <t>1.   Tenaga Pengelola</t>
  </si>
  <si>
    <t xml:space="preserve">      a.    Jumlah Kader</t>
  </si>
  <si>
    <t xml:space="preserve"> -   ≥10  %  jumlah santri</t>
  </si>
  <si>
    <t xml:space="preserve"> -  &lt; 10% jumlah santri</t>
  </si>
  <si>
    <t xml:space="preserve">      b.    Jumlah Kader Terlatih</t>
  </si>
  <si>
    <t>-   Ada ≥ 5 orang</t>
  </si>
  <si>
    <t>-   Ada ˂ 5 orang</t>
  </si>
  <si>
    <t>2.  Bangunan  Poskestren</t>
  </si>
  <si>
    <t xml:space="preserve">      a.    Bangunan</t>
  </si>
  <si>
    <t>-    Ada, khusus</t>
  </si>
  <si>
    <t xml:space="preserve"> -   Ada, bergabung </t>
  </si>
  <si>
    <t xml:space="preserve">      b.    Pembagian Ruang</t>
  </si>
  <si>
    <t>-   Ada</t>
  </si>
  <si>
    <t>-  Tidak ada</t>
  </si>
  <si>
    <t>3.  Sarana dan prasarana</t>
  </si>
  <si>
    <t xml:space="preserve">      a.    Buku Pedoman/Panduan poskestren/informasi kesehatan</t>
  </si>
  <si>
    <t>-   ≥ 2 jenis</t>
  </si>
  <si>
    <t>-   1 jenis</t>
  </si>
  <si>
    <t>-   Tidak ada</t>
  </si>
  <si>
    <t xml:space="preserve">      b.    Media dan sarana Penyuluhan /Promosi kesehatan</t>
  </si>
  <si>
    <t xml:space="preserve">-  ≥ 3 jenis </t>
  </si>
  <si>
    <t>- ˂ 3 jenis</t>
  </si>
  <si>
    <t xml:space="preserve">      c.  Sarana pertolongan gawat darurat</t>
  </si>
  <si>
    <t xml:space="preserve">           dan obat obatan sederhana/ perlengkapan P3K</t>
  </si>
  <si>
    <t xml:space="preserve">     d.  Alat timbang  Berat Badan &amp; Tinggi Badan / Alat antropometri</t>
  </si>
  <si>
    <t xml:space="preserve">      e.  Meubelair ( minimal meja, kursi, tempat tidur )</t>
  </si>
  <si>
    <t>-   ≥ 3 jenis</t>
  </si>
  <si>
    <t>-  &lt; 3 jenis</t>
  </si>
  <si>
    <t>4.   Sarana Sanitasi</t>
  </si>
  <si>
    <t xml:space="preserve">      -  Jamban </t>
  </si>
  <si>
    <t xml:space="preserve">      -  Sarana CTPS </t>
  </si>
  <si>
    <t>-   ˂ 3 jenis</t>
  </si>
  <si>
    <t xml:space="preserve">      -  Air bersih</t>
  </si>
  <si>
    <t xml:space="preserve">      -  Saluran pembuangan air limbah</t>
  </si>
  <si>
    <t>5. Sarana Adaptasi kebiasaan baru</t>
  </si>
  <si>
    <t xml:space="preserve">         -  Thermogun</t>
  </si>
  <si>
    <t xml:space="preserve">         -  Sarana CTPS</t>
  </si>
  <si>
    <t>-  2 jenis</t>
  </si>
  <si>
    <t xml:space="preserve">         -  Ketersediaan Masker</t>
  </si>
  <si>
    <t>-  1 jenis</t>
  </si>
  <si>
    <t xml:space="preserve">         -  Ketersediaan Handsanitizer/sabun cuci tangan</t>
  </si>
  <si>
    <t xml:space="preserve">         -  Ketersediaan Sarana Desinfeksi</t>
  </si>
  <si>
    <t>5.  Biaya Operasional Poskestren</t>
  </si>
  <si>
    <t xml:space="preserve">   a. Swadaya Santri / iuran </t>
  </si>
  <si>
    <t>- ≥ 2 sumber dana</t>
  </si>
  <si>
    <t xml:space="preserve">   b. Pondok Pesantren</t>
  </si>
  <si>
    <t>- 1 sumber dana</t>
  </si>
  <si>
    <t xml:space="preserve">   c. Swasta / Kemitraan </t>
  </si>
  <si>
    <t xml:space="preserve">   d. Pemerintah</t>
  </si>
  <si>
    <t>B. PROSES</t>
  </si>
  <si>
    <t>1.  Pelayanan</t>
  </si>
  <si>
    <t xml:space="preserve">     a.   Hari Buka dalam seminggu</t>
  </si>
  <si>
    <t>-   5 - 7 hari</t>
  </si>
  <si>
    <t>-   2 - 4 hari</t>
  </si>
  <si>
    <t>-    1  hari</t>
  </si>
  <si>
    <t xml:space="preserve">     b.  Jadual hari buka </t>
  </si>
  <si>
    <t>-   Ada ditempel</t>
  </si>
  <si>
    <t>-   Ada tidak ditempel</t>
  </si>
  <si>
    <t xml:space="preserve">-   Tidak ada </t>
  </si>
  <si>
    <t xml:space="preserve">     c.  Jadual piket kader</t>
  </si>
  <si>
    <t xml:space="preserve">-  Tidak ada </t>
  </si>
  <si>
    <t>2.  Jenis Pelayanan</t>
  </si>
  <si>
    <t xml:space="preserve">     a.    KIE ( Penyuluhan /konesing )</t>
  </si>
  <si>
    <t>-     &gt;  12 kali/tahun</t>
  </si>
  <si>
    <t>-   8 - 11 kali/tahun</t>
  </si>
  <si>
    <t>-   6 - 10 kali/tahun</t>
  </si>
  <si>
    <t>-   1 - 5 kali/tahun</t>
  </si>
  <si>
    <t xml:space="preserve">     b.    Upaya Pencegahan Penyakit </t>
  </si>
  <si>
    <t xml:space="preserve">          b.1 pemeriksaan indra penglihatan</t>
  </si>
  <si>
    <t xml:space="preserve">          b.2 penimbangan BB dan pengukuran TB</t>
  </si>
  <si>
    <t>-   Ada 2 bln/kl</t>
  </si>
  <si>
    <t>-  Ada tidak rutin</t>
  </si>
  <si>
    <t xml:space="preserve">          b.3 kebersihan lingkungan/ kerja bakti</t>
  </si>
  <si>
    <t xml:space="preserve"> - 1 kl /minggu</t>
  </si>
  <si>
    <t xml:space="preserve"> - 1 kl/2 minggu</t>
  </si>
  <si>
    <t xml:space="preserve"> - 1 kl / bulan</t>
  </si>
  <si>
    <t xml:space="preserve">          b.4  screening TBC</t>
  </si>
  <si>
    <t xml:space="preserve">          b.5  Aktifitas Fisik/ Olahraga</t>
  </si>
  <si>
    <t xml:space="preserve">          b.6  screening Hb rematri</t>
  </si>
  <si>
    <t xml:space="preserve">     c.   Pertolongan Pertama (P3K, P3P), Rujukan   </t>
  </si>
  <si>
    <t>3.   Kerjasama  dengan Lembaga/OP/Institusi lain</t>
  </si>
  <si>
    <t>4. Pembinaan oleh  tenaga  kesehatan</t>
  </si>
  <si>
    <t>- ≥ 6 kl / tahun</t>
  </si>
  <si>
    <t>- 4 - 5 x / tahun</t>
  </si>
  <si>
    <t>- ≤ 3 x /tahun</t>
  </si>
  <si>
    <t xml:space="preserve">5.   Pertemuan Rutin </t>
  </si>
  <si>
    <t xml:space="preserve">    a.    Kader dengan Pengurus Pondok Pesantren</t>
  </si>
  <si>
    <t>-   setiap bulan</t>
  </si>
  <si>
    <t>-   per tribulan</t>
  </si>
  <si>
    <t>-   per semester</t>
  </si>
  <si>
    <t>-   kadang kadang</t>
  </si>
  <si>
    <t xml:space="preserve">    b.   Kader dengan santri</t>
  </si>
  <si>
    <t>-  setiap bulan</t>
  </si>
  <si>
    <t>-  per tribulan</t>
  </si>
  <si>
    <t>-  per semester</t>
  </si>
  <si>
    <t>-  kadang kadang</t>
  </si>
  <si>
    <t>6.    Survei Mawas Diri (SMD) dan Musyawarah Masyarakat Pesantren (MMP)</t>
  </si>
  <si>
    <t>-  ≥ 2 kali/ tahun</t>
  </si>
  <si>
    <t xml:space="preserve">      Pesantren</t>
  </si>
  <si>
    <t>-  1 kali/tahun</t>
  </si>
  <si>
    <t>-  tidak ada</t>
  </si>
  <si>
    <t>6.    Pencatatan</t>
  </si>
  <si>
    <t xml:space="preserve">     a.    Inventaris</t>
  </si>
  <si>
    <t>-  ≥ 7 macam</t>
  </si>
  <si>
    <t xml:space="preserve">     b.  Buku tamu/ buku pembinaan</t>
  </si>
  <si>
    <t>-  4 - 6 macam</t>
  </si>
  <si>
    <t xml:space="preserve">     c.  Buku penyuluhan</t>
  </si>
  <si>
    <t>- 1 - 3 macam</t>
  </si>
  <si>
    <t xml:space="preserve">     d.   Buku Catatan kunjungan</t>
  </si>
  <si>
    <t xml:space="preserve">     e.   Kegiatan harian, Hb rematri, antropometri</t>
  </si>
  <si>
    <t xml:space="preserve">     f.    Obat-obatan sederhana</t>
  </si>
  <si>
    <t xml:space="preserve">     g.  Daftar menu</t>
  </si>
  <si>
    <t xml:space="preserve">     i.   Buku rujukan</t>
  </si>
  <si>
    <t>C.   OUT PUT</t>
  </si>
  <si>
    <t>1.    Rata rata Prosentase santri yang mendapat penyuluhan</t>
  </si>
  <si>
    <t>-   ≥ 60%</t>
  </si>
  <si>
    <t>-   40% - 50%</t>
  </si>
  <si>
    <t>-  &lt; 40%</t>
  </si>
  <si>
    <t>2.   Santri mempunyai jaminan kesehatan/ dana sehat</t>
  </si>
  <si>
    <t xml:space="preserve"> -   &gt; 80 %</t>
  </si>
  <si>
    <t xml:space="preserve"> -   50 - 79%</t>
  </si>
  <si>
    <t xml:space="preserve"> -   &lt; 50%</t>
  </si>
  <si>
    <t xml:space="preserve"> -   tidak ada</t>
  </si>
  <si>
    <t>3.      Penyajian data / Visualisasi Data</t>
  </si>
  <si>
    <t xml:space="preserve">        - Data PHBS Ponpes</t>
  </si>
  <si>
    <t xml:space="preserve"> -   ≥ 4  jenis</t>
  </si>
  <si>
    <t xml:space="preserve">        - Data status gizi berdasar jenis kelamin</t>
  </si>
  <si>
    <t xml:space="preserve"> -   2 - 3  jenis</t>
  </si>
  <si>
    <t xml:space="preserve">        - Data 10 penyakit tertinggi</t>
  </si>
  <si>
    <t xml:space="preserve"> -  1 jenis</t>
  </si>
  <si>
    <t xml:space="preserve">        - Data Hb rematri</t>
  </si>
  <si>
    <t>-   tidak ada</t>
  </si>
  <si>
    <t xml:space="preserve">        - Data Kunjungan</t>
  </si>
  <si>
    <t>4.      Status Gizi  Normal</t>
  </si>
  <si>
    <t>-  ≥ 80%</t>
  </si>
  <si>
    <t>-  60% - 79%</t>
  </si>
  <si>
    <t>- &lt; 60%</t>
  </si>
  <si>
    <t xml:space="preserve">5. Presentase santri yg dilakukan screening kesehatan                         </t>
  </si>
  <si>
    <t xml:space="preserve">-  ≥ 70% </t>
  </si>
  <si>
    <t>- 50% - 69%</t>
  </si>
  <si>
    <t>- Tidak dilakukan</t>
  </si>
  <si>
    <t>6.   Klasifikasi PHBS Ponpes</t>
  </si>
  <si>
    <t xml:space="preserve"> - Klasifikasi   III - IV</t>
  </si>
  <si>
    <t xml:space="preserve"> - Klasifikasi II</t>
  </si>
  <si>
    <t xml:space="preserve"> - Klasifikasi I</t>
  </si>
  <si>
    <t>7.   Jamban</t>
  </si>
  <si>
    <t xml:space="preserve">     a. Memenuhi syarat jamban sehat</t>
  </si>
  <si>
    <t>-   ada, memenuhi syarat</t>
  </si>
  <si>
    <t>-   ada, tidak memenuhi syarat</t>
  </si>
  <si>
    <t>-   tidak memenuhi</t>
  </si>
  <si>
    <t xml:space="preserve">     b. Jumlah jamban terpenuhi dibanding jumlah santri</t>
  </si>
  <si>
    <t>-   terpenuhi sebagai jamban sehat</t>
  </si>
  <si>
    <t>-   tidak terpenuhi</t>
  </si>
  <si>
    <t xml:space="preserve">8.   Status  Air Bersih </t>
  </si>
  <si>
    <t>9.   Status air minum</t>
  </si>
  <si>
    <t>10. SPAL</t>
  </si>
  <si>
    <t>-   ada berfungsi baik</t>
  </si>
  <si>
    <t xml:space="preserve">-   ada tidak berfungsi </t>
  </si>
  <si>
    <t>11. Kegiatan inovasi</t>
  </si>
  <si>
    <t>- ≥ 2 kegiatan</t>
  </si>
  <si>
    <t>- 1 kegiatan</t>
  </si>
  <si>
    <t>TOTAL NILAI</t>
  </si>
  <si>
    <r>
      <rPr>
        <b/>
        <sz val="12"/>
        <color theme="1"/>
        <rFont val="Arial"/>
      </rPr>
      <t xml:space="preserve">I. </t>
    </r>
    <r>
      <rPr>
        <sz val="12"/>
        <color theme="1"/>
        <rFont val="Arial"/>
      </rPr>
      <t xml:space="preserve">  Nilai   = 90 - 100</t>
    </r>
  </si>
  <si>
    <t>Jml.Poskestren Strata</t>
  </si>
  <si>
    <r>
      <rPr>
        <b/>
        <sz val="12"/>
        <color theme="1"/>
        <rFont val="Arial"/>
      </rPr>
      <t>II.</t>
    </r>
    <r>
      <rPr>
        <sz val="12"/>
        <color theme="1"/>
        <rFont val="Arial"/>
      </rPr>
      <t xml:space="preserve">  Nilai   = 70 - 89</t>
    </r>
  </si>
  <si>
    <r>
      <rPr>
        <b/>
        <sz val="12"/>
        <color theme="1"/>
        <rFont val="Arial"/>
      </rPr>
      <t>III.</t>
    </r>
    <r>
      <rPr>
        <sz val="12"/>
        <color theme="1"/>
        <rFont val="Arial"/>
      </rPr>
      <t xml:space="preserve"> Nilai   = 50 - 69</t>
    </r>
  </si>
  <si>
    <t xml:space="preserve">Jml.Poskestren Strata </t>
  </si>
  <si>
    <r>
      <rPr>
        <b/>
        <sz val="12"/>
        <color theme="1"/>
        <rFont val="Arial"/>
      </rPr>
      <t>IV.</t>
    </r>
    <r>
      <rPr>
        <sz val="12"/>
        <color theme="1"/>
        <rFont val="Arial"/>
      </rPr>
      <t>Nilai   =   &lt; 50</t>
    </r>
  </si>
  <si>
    <t>Jumlah Poskestren</t>
  </si>
  <si>
    <t>HASIL PENGUKURAN TINGKAT PERKEMBANGAN POSYANDU LANSIA</t>
  </si>
  <si>
    <t>RW 01 (DEWANATA I)</t>
  </si>
  <si>
    <t>RW 02 A (DEWANATA IIA)</t>
  </si>
  <si>
    <t>RW 02 B (DEWANATA II B)</t>
  </si>
  <si>
    <t>RW 03 (DEWANATA III)</t>
  </si>
  <si>
    <t>RW 04 (DEWANATA IV)</t>
  </si>
  <si>
    <t>RW 05 (DEWANATA V)</t>
  </si>
  <si>
    <t>RW 06 (DEWANATA VI)</t>
  </si>
  <si>
    <t>RW 07 (DEWANATA VII)</t>
  </si>
  <si>
    <t xml:space="preserve">PUSKESMAS </t>
  </si>
  <si>
    <t xml:space="preserve">KECAMATAN </t>
  </si>
  <si>
    <t>NILAI YANG DIPEROLEH TIAP POSYANDU LANSIA</t>
  </si>
  <si>
    <t>Pengorganisasian</t>
  </si>
  <si>
    <t>Jml.Posyandu Lansia Strata</t>
  </si>
  <si>
    <t>SK Pendirian / Kelembagaan</t>
  </si>
  <si>
    <t>tidak ada</t>
  </si>
  <si>
    <t>Struktur Organisasi Posyandu</t>
  </si>
  <si>
    <t>ada</t>
  </si>
  <si>
    <t>PENGELOLAAN POSYANDU LANSIA</t>
  </si>
  <si>
    <t>Rencana Pengembangan Posyandu Lansia menjadi agenda pertemuan kelurahan</t>
  </si>
  <si>
    <t>Rencana Kerja Tertulis</t>
  </si>
  <si>
    <t>a. Rencana Kerja dan Jadwal Kegiatan</t>
  </si>
  <si>
    <t>b. Pembagian Tugas Kader</t>
  </si>
  <si>
    <t>c. Rencana menu PMT</t>
  </si>
  <si>
    <t>Dukungan Sarana</t>
  </si>
  <si>
    <t>a. Tempat Kegiatan dengan Mebelairnya</t>
  </si>
  <si>
    <t>khusus posyandu lansia</t>
  </si>
  <si>
    <t xml:space="preserve">    (meja,kursi)</t>
  </si>
  <si>
    <t>bergabung dg lainnya</t>
  </si>
  <si>
    <t>tidak ada gedung</t>
  </si>
  <si>
    <t>b. Sarana Pelayanan Kesehatan Lansia</t>
  </si>
  <si>
    <t>&gt; 5 macam</t>
  </si>
  <si>
    <t xml:space="preserve">  1) Timbangan badan</t>
  </si>
  <si>
    <t>3-4 macam</t>
  </si>
  <si>
    <t xml:space="preserve">  2) Mikrotois (alat pengukur tinggi badan)</t>
  </si>
  <si>
    <t>1-2 macam</t>
  </si>
  <si>
    <t xml:space="preserve">  3) Tensimeter</t>
  </si>
  <si>
    <t xml:space="preserve">  4) Termometer</t>
  </si>
  <si>
    <t xml:space="preserve">  5) Peralatan laboratorium sederhana</t>
  </si>
  <si>
    <t xml:space="preserve">  6) Senter</t>
  </si>
  <si>
    <t>c. Sarana Administrasi</t>
  </si>
  <si>
    <t xml:space="preserve">  1) KMS Lansia</t>
  </si>
  <si>
    <t xml:space="preserve">  2) Buku Register (buku bantu)</t>
  </si>
  <si>
    <t xml:space="preserve">  3) Buku Kegiatan</t>
  </si>
  <si>
    <t xml:space="preserve">  4) Buku Daftar Hadir Kader</t>
  </si>
  <si>
    <t xml:space="preserve">  5) Buku Daftar Hadir Lansia</t>
  </si>
  <si>
    <t>d. Sarana Penyuluhan</t>
  </si>
  <si>
    <t>3 macam</t>
  </si>
  <si>
    <t xml:space="preserve">    Poster, leaflet, lembar balik dll</t>
  </si>
  <si>
    <t>Dukungan Dana</t>
  </si>
  <si>
    <t xml:space="preserve">  1) Swadaya masyarakat</t>
  </si>
  <si>
    <t>2 macam</t>
  </si>
  <si>
    <t xml:space="preserve">  2) Swasta /kemitraan</t>
  </si>
  <si>
    <t>1 macam</t>
  </si>
  <si>
    <t xml:space="preserve">  3) Pemerintah</t>
  </si>
  <si>
    <t>Dukungan Tenaga (jumlah kader)</t>
  </si>
  <si>
    <t>≥ 5 orang</t>
  </si>
  <si>
    <t>3 - 4 orang</t>
  </si>
  <si>
    <t>1 - 2 orang</t>
  </si>
  <si>
    <t>Frekuensi Posyandu hari buka/tahun</t>
  </si>
  <si>
    <t>12 kali</t>
  </si>
  <si>
    <t>10 - 11 kali</t>
  </si>
  <si>
    <t>8 - 9 kali</t>
  </si>
  <si>
    <t>6 - 7 kali</t>
  </si>
  <si>
    <t>&lt; 6 kali</t>
  </si>
  <si>
    <t>Kehadiran kader</t>
  </si>
  <si>
    <t>Jenis Kegiatan Pelayanan</t>
  </si>
  <si>
    <t>7 -8 kegiatan</t>
  </si>
  <si>
    <t>1) Pendaftaran</t>
  </si>
  <si>
    <t>5 - 6 kegiatan</t>
  </si>
  <si>
    <t>2) Pencatatan kegiatan lansia sehari-hari</t>
  </si>
  <si>
    <t>3 - 4 kegiatan</t>
  </si>
  <si>
    <t>3) Pencatatan status mental</t>
  </si>
  <si>
    <t>1 - 2 kegiatan</t>
  </si>
  <si>
    <t xml:space="preserve">4) Penimbangan berat badan dan </t>
  </si>
  <si>
    <t xml:space="preserve">    pengukuran tinggi badan</t>
  </si>
  <si>
    <t>5) Pemeriksaan tekanan darah</t>
  </si>
  <si>
    <t>6) Penyuluhan / Koseling</t>
  </si>
  <si>
    <t>7) Pengobatan</t>
  </si>
  <si>
    <t>8) Rujukan</t>
  </si>
  <si>
    <t>Kegiatan Penyuluhan &amp; Konseling</t>
  </si>
  <si>
    <t>Di Posyandu</t>
  </si>
  <si>
    <t>a. Perorangan</t>
  </si>
  <si>
    <t>b. Kelompok</t>
  </si>
  <si>
    <t>Di Luar Posyandu</t>
  </si>
  <si>
    <t>a. Kunjungan rumah</t>
  </si>
  <si>
    <t>Kegiatan senam</t>
  </si>
  <si>
    <t>4 kali / bulan</t>
  </si>
  <si>
    <t>3 kali / bulan</t>
  </si>
  <si>
    <t>2 kali / bulan</t>
  </si>
  <si>
    <t>1 kali / bulan</t>
  </si>
  <si>
    <t>Lansia sakit</t>
  </si>
  <si>
    <t>- semua dirujuk</t>
  </si>
  <si>
    <t>- tidak semua dirujuk</t>
  </si>
  <si>
    <t>- tidak ada yg dirujuk</t>
  </si>
  <si>
    <t>Melaksanakan pencatatan</t>
  </si>
  <si>
    <r>
      <rPr>
        <sz val="10"/>
        <color theme="1"/>
        <rFont val="Arial"/>
      </rPr>
      <t xml:space="preserve">ada, </t>
    </r>
    <r>
      <rPr>
        <sz val="10"/>
        <color theme="1"/>
        <rFont val="Calibri"/>
      </rPr>
      <t>≥</t>
    </r>
    <r>
      <rPr>
        <sz val="10"/>
        <color theme="1"/>
        <rFont val="Arial"/>
      </rPr>
      <t xml:space="preserve"> 5</t>
    </r>
  </si>
  <si>
    <t>1) Rekap KMS Lansia</t>
  </si>
  <si>
    <t>ada, 3-4</t>
  </si>
  <si>
    <t>2) Buku Register (Buku Bantu)</t>
  </si>
  <si>
    <t>ada, 2</t>
  </si>
  <si>
    <t>3) Buku Kegiatan Penyuluhan, Notulen, dll</t>
  </si>
  <si>
    <t>ada, 1</t>
  </si>
  <si>
    <t>4) Absensi Kader</t>
  </si>
  <si>
    <t>5) Absensi Lansia</t>
  </si>
  <si>
    <t>Pertemuan pasca pelayanan posyandu</t>
  </si>
  <si>
    <t>Cakupan Pemantauan Kegiatan Sehari-hari</t>
  </si>
  <si>
    <t>&gt; 50% lansia</t>
  </si>
  <si>
    <t>yang dilakukan Lansia sesuai KMS</t>
  </si>
  <si>
    <t>41-50% lansia</t>
  </si>
  <si>
    <t>31-40% lansia</t>
  </si>
  <si>
    <t>21-30% lansia</t>
  </si>
  <si>
    <t>1-20% lansia</t>
  </si>
  <si>
    <t>tidak dilakukan pengukuran</t>
  </si>
  <si>
    <t>Cakupan pemeriksaan Status Mental</t>
  </si>
  <si>
    <t>Cakupan Status Gizi Normal (data KMS)</t>
  </si>
  <si>
    <t>Cakupan Penimbangan (BB dan TB)</t>
  </si>
  <si>
    <t>10-20% lansia</t>
  </si>
  <si>
    <t>&lt; 10% lansia</t>
  </si>
  <si>
    <t>Cakupan Pengukuran Tekanan Darah</t>
  </si>
  <si>
    <t>Pemeriksaan Laboratorium</t>
  </si>
  <si>
    <t>ada, 3 jenis</t>
  </si>
  <si>
    <t>(kolesterol, diabetes, dan asam urat)</t>
  </si>
  <si>
    <t>ada, 2 jenis</t>
  </si>
  <si>
    <t>ada, 1 jenis</t>
  </si>
  <si>
    <t>Cakupan Penyuluhan Kelompok</t>
  </si>
  <si>
    <t>Kegiatan Tambahan</t>
  </si>
  <si>
    <t>≥ 5 jenis</t>
  </si>
  <si>
    <t>1) Pengajian / pendalaman agama</t>
  </si>
  <si>
    <t>3 - 4 jenis</t>
  </si>
  <si>
    <t>2) Penyuluhan pertanian, koperasi, dll</t>
  </si>
  <si>
    <t>1 - 2 jenis</t>
  </si>
  <si>
    <t>3) Usaha ekonomi produktif</t>
  </si>
  <si>
    <t>4) Rekreasi</t>
  </si>
  <si>
    <t>5) Kesenian</t>
  </si>
  <si>
    <t>6) Olahraga</t>
  </si>
  <si>
    <t>7) Keterampilan</t>
  </si>
  <si>
    <t xml:space="preserve">   </t>
  </si>
  <si>
    <r>
      <rPr>
        <b/>
        <sz val="12"/>
        <color theme="1"/>
        <rFont val="Arial"/>
      </rPr>
      <t xml:space="preserve">I. </t>
    </r>
    <r>
      <rPr>
        <sz val="12"/>
        <color theme="1"/>
        <rFont val="Arial"/>
      </rPr>
      <t xml:space="preserve">  Nilai   = 80 - 100</t>
    </r>
  </si>
  <si>
    <r>
      <rPr>
        <b/>
        <sz val="12"/>
        <color theme="1"/>
        <rFont val="Arial"/>
      </rPr>
      <t>II.</t>
    </r>
    <r>
      <rPr>
        <sz val="12"/>
        <color theme="1"/>
        <rFont val="Arial"/>
      </rPr>
      <t xml:space="preserve">  Nilai   = 60 - 79</t>
    </r>
  </si>
  <si>
    <r>
      <rPr>
        <b/>
        <sz val="12"/>
        <color theme="1"/>
        <rFont val="Arial"/>
      </rPr>
      <t>III.</t>
    </r>
    <r>
      <rPr>
        <sz val="12"/>
        <color theme="1"/>
        <rFont val="Arial"/>
      </rPr>
      <t xml:space="preserve"> Nilai   = 40 - 59</t>
    </r>
  </si>
  <si>
    <r>
      <rPr>
        <b/>
        <sz val="12"/>
        <color theme="1"/>
        <rFont val="Arial"/>
      </rPr>
      <t>IV.</t>
    </r>
    <r>
      <rPr>
        <sz val="12"/>
        <color theme="1"/>
        <rFont val="Arial"/>
      </rPr>
      <t>Nilai   =   &lt; 40</t>
    </r>
  </si>
  <si>
    <t>HASIL PENGUKURAN TINGKAT PERKEMBANGAN POSBINDU PTM</t>
  </si>
  <si>
    <t xml:space="preserve">: </t>
  </si>
  <si>
    <t xml:space="preserve">NO. </t>
  </si>
  <si>
    <t>STANDAR PENGUKURAN</t>
  </si>
  <si>
    <t>NILAI STANDAR</t>
  </si>
  <si>
    <t>KELEMBAGAAN POSBINDU</t>
  </si>
  <si>
    <t>Jml.Posbindu Strata</t>
  </si>
  <si>
    <t>a.</t>
  </si>
  <si>
    <t>SK Pendirian/Kelembagaan</t>
  </si>
  <si>
    <t xml:space="preserve">  ada</t>
  </si>
  <si>
    <t xml:space="preserve">  tidak ada</t>
  </si>
  <si>
    <t>b.</t>
  </si>
  <si>
    <t>Struktur Organisasi</t>
  </si>
  <si>
    <t>Jumlah Posbindu</t>
  </si>
  <si>
    <t>PENGELOLAAN POBINDU PTM</t>
  </si>
  <si>
    <t>1.</t>
  </si>
  <si>
    <t>Rencana Pengembangan Posbindu PTM menjadi agenda pertemuan desa</t>
  </si>
  <si>
    <t>2.</t>
  </si>
  <si>
    <t>a. Rencana kerja dan jadwal kegiatan</t>
  </si>
  <si>
    <t>b. Pembagian tugas kader</t>
  </si>
  <si>
    <t>3.</t>
  </si>
  <si>
    <t>Dukungan Sarana dan Prasarana</t>
  </si>
  <si>
    <t xml:space="preserve">a. Tempat kegiatan dan mebelairnya </t>
  </si>
  <si>
    <t xml:space="preserve">  Khusus Posbindu PTM</t>
  </si>
  <si>
    <t xml:space="preserve">     (meja, kursi)</t>
  </si>
  <si>
    <t xml:space="preserve">  Bergabung dengan lainnya</t>
  </si>
  <si>
    <t xml:space="preserve">  Tidak ada gedung</t>
  </si>
  <si>
    <t>b. Sarana Pelayanan Posbindu PTM</t>
  </si>
  <si>
    <t xml:space="preserve">     1) Timbangan Badan</t>
  </si>
  <si>
    <t xml:space="preserve">  ≥ 5  macam </t>
  </si>
  <si>
    <t xml:space="preserve">     2) Alat ukur tinggi badan</t>
  </si>
  <si>
    <t xml:space="preserve">  3 -  4 macam</t>
  </si>
  <si>
    <t xml:space="preserve">     3) Alat pengukur lingkar perut</t>
  </si>
  <si>
    <t xml:space="preserve">  1 - 2 macam</t>
  </si>
  <si>
    <t xml:space="preserve">     4) Tensimeter</t>
  </si>
  <si>
    <t xml:space="preserve">  Tidak ada </t>
  </si>
  <si>
    <t xml:space="preserve">     5)  Alat pemeriksaan gula darah</t>
  </si>
  <si>
    <t xml:space="preserve">     6) Alat Pemeriksaan kolesterol total</t>
  </si>
  <si>
    <t xml:space="preserve">     7) Alat pengukur tajam penglihatan</t>
  </si>
  <si>
    <t xml:space="preserve">     8) Alat pengukur tajam pendengaran</t>
  </si>
  <si>
    <t xml:space="preserve"> c. Sarana administrasi
</t>
  </si>
  <si>
    <t xml:space="preserve">    1) Kartu Pencatatan FR- PTM ( KMS )</t>
  </si>
  <si>
    <r>
      <rPr>
        <sz val="12"/>
        <color theme="1"/>
        <rFont val="Times New Roman"/>
      </rPr>
      <t xml:space="preserve">  </t>
    </r>
    <r>
      <rPr>
        <u/>
        <sz val="12"/>
        <color theme="1"/>
        <rFont val="Times New Roman"/>
      </rPr>
      <t>&gt;</t>
    </r>
    <r>
      <rPr>
        <sz val="12"/>
        <color theme="1"/>
        <rFont val="Times New Roman"/>
      </rPr>
      <t xml:space="preserve"> 5  macam</t>
    </r>
  </si>
  <si>
    <t xml:space="preserve">    2) Buku Pencatatan Hasil kegiatan ( Register)</t>
  </si>
  <si>
    <t xml:space="preserve">  3 - 4 macam</t>
  </si>
  <si>
    <t xml:space="preserve">    3) Formulir Rujukan </t>
  </si>
  <si>
    <t xml:space="preserve">    4) Buku daftar hadir Kader</t>
  </si>
  <si>
    <t xml:space="preserve">  Tidak ada</t>
  </si>
  <si>
    <t xml:space="preserve">    5) Buku daftar hadir  anggota </t>
  </si>
  <si>
    <t xml:space="preserve">    Poster. Leaflet, lembar balik, banner, spanduk, dll</t>
  </si>
  <si>
    <t xml:space="preserve">  ≥ 2 macam</t>
  </si>
  <si>
    <t xml:space="preserve">  1 macam</t>
  </si>
  <si>
    <t xml:space="preserve">   tidak ada</t>
  </si>
  <si>
    <t>4.</t>
  </si>
  <si>
    <t xml:space="preserve">   1) Swadaya masyarakat</t>
  </si>
  <si>
    <t xml:space="preserve">  3 macam</t>
  </si>
  <si>
    <t xml:space="preserve">   2) Swasta / kemitraan
</t>
  </si>
  <si>
    <t xml:space="preserve">  2 macam</t>
  </si>
  <si>
    <t xml:space="preserve">   3) Pemerintah </t>
  </si>
  <si>
    <t xml:space="preserve">  1  macam</t>
  </si>
  <si>
    <t>5.</t>
  </si>
  <si>
    <t>Dukungan Tenaga</t>
  </si>
  <si>
    <t>a. Jumlah kader</t>
  </si>
  <si>
    <t xml:space="preserve">  ≥ 5 Orang</t>
  </si>
  <si>
    <t xml:space="preserve">  3 - 4 orang</t>
  </si>
  <si>
    <t xml:space="preserve">  1 - 2 orang</t>
  </si>
  <si>
    <t>b. Nakes pendamping</t>
  </si>
  <si>
    <t>Frekuensi Posbindu PTM buka/tahun</t>
  </si>
  <si>
    <t xml:space="preserve">  ≥ 12 kali</t>
  </si>
  <si>
    <t xml:space="preserve">  10 - 11 kali</t>
  </si>
  <si>
    <t xml:space="preserve">  8 - 9 kali</t>
  </si>
  <si>
    <t xml:space="preserve">  6 - 7 kali</t>
  </si>
  <si>
    <t xml:space="preserve">  &lt; 6 kali</t>
  </si>
  <si>
    <t>Kehadiran Kader</t>
  </si>
  <si>
    <t xml:space="preserve">  ≥ 5 orang</t>
  </si>
  <si>
    <t xml:space="preserve">  3 -  4 orang</t>
  </si>
  <si>
    <t xml:space="preserve">3. </t>
  </si>
  <si>
    <t>Pelaksanaan Kegiatan Pelayanan</t>
  </si>
  <si>
    <t>1)  Pendaftaran</t>
  </si>
  <si>
    <t xml:space="preserve">  5  kegiatan</t>
  </si>
  <si>
    <t>2)  Wawancara</t>
  </si>
  <si>
    <t xml:space="preserve">  4  kegiatan</t>
  </si>
  <si>
    <t>3)  Pengukuran : TB,BB, IMT, Lingkar Perut, Pemeriksaan</t>
  </si>
  <si>
    <t xml:space="preserve">  3  kegiatan</t>
  </si>
  <si>
    <t xml:space="preserve">      Tajam Penglihatan &amp; Pendengaran</t>
  </si>
  <si>
    <t xml:space="preserve">  1 - 2 kegiatan</t>
  </si>
  <si>
    <t>4)  Pemeriksaan Tekanan darah, Gula darah, Kolesterol total</t>
  </si>
  <si>
    <t>5)  Identifikasi FR - PTM, Konseling, rujukan</t>
  </si>
  <si>
    <t>Kegiatan Penyuluhan &amp; Konseling/edukasi</t>
  </si>
  <si>
    <t>a. Penyuluhan PTM</t>
  </si>
  <si>
    <t xml:space="preserve">  &gt; 6  kali setahun </t>
  </si>
  <si>
    <t xml:space="preserve">  5 - 6  kali setahun </t>
  </si>
  <si>
    <t xml:space="preserve">  1 - 4  kali setahun </t>
  </si>
  <si>
    <t>b. Konseling/edukasi kepada sasaran yang ditemukan adanya</t>
  </si>
  <si>
    <t xml:space="preserve">    faktor resiko PTM</t>
  </si>
  <si>
    <t xml:space="preserve">5. </t>
  </si>
  <si>
    <t>Aktifitas Fisik / Olahraga Bersama</t>
  </si>
  <si>
    <t xml:space="preserve">  4 kl / bulan</t>
  </si>
  <si>
    <t xml:space="preserve">  3 kl / bulan</t>
  </si>
  <si>
    <t xml:space="preserve">  2 kl / bulan</t>
  </si>
  <si>
    <t xml:space="preserve">  1 kl / bulan</t>
  </si>
  <si>
    <t>6.</t>
  </si>
  <si>
    <t>Melaksanakan Pencatatan</t>
  </si>
  <si>
    <t xml:space="preserve"> 1)  Rekap KMS FR - PTM </t>
  </si>
  <si>
    <r>
      <rPr>
        <sz val="11"/>
        <color theme="1"/>
        <rFont val="Times New Roman"/>
      </rPr>
      <t xml:space="preserve">  Ada </t>
    </r>
    <r>
      <rPr>
        <u/>
        <sz val="11"/>
        <color theme="1"/>
        <rFont val="Times New Roman"/>
      </rPr>
      <t xml:space="preserve"> &gt;</t>
    </r>
    <r>
      <rPr>
        <sz val="11"/>
        <color theme="1"/>
        <rFont val="Times New Roman"/>
      </rPr>
      <t xml:space="preserve"> 5</t>
    </r>
  </si>
  <si>
    <t xml:space="preserve"> 2)  Buku Register ( buku bantu )</t>
  </si>
  <si>
    <t xml:space="preserve">  Ada 3 - 4</t>
  </si>
  <si>
    <t xml:space="preserve"> 3)  Buku kegiatan Penyuluhan, notulen,dll</t>
  </si>
  <si>
    <t xml:space="preserve">  Ada 1 - 2</t>
  </si>
  <si>
    <t xml:space="preserve"> 4)  Buku absensi Kader</t>
  </si>
  <si>
    <t xml:space="preserve"> 5)  Absensi peserta</t>
  </si>
  <si>
    <t>7.</t>
  </si>
  <si>
    <t>Rujukan faktor resiko PTM</t>
  </si>
  <si>
    <t>8.</t>
  </si>
  <si>
    <t>Pertemuan Pasca Pelayanan Posbindu PTM</t>
  </si>
  <si>
    <t>9.</t>
  </si>
  <si>
    <t>Pembinaan oleh Puskesmas/Dinkes</t>
  </si>
  <si>
    <t>Cakupan kepesertaan kegiatan Posbindu PTM</t>
  </si>
  <si>
    <t>&gt; 75 %   sasaran</t>
  </si>
  <si>
    <t>51 % - 75 %   sasaran</t>
  </si>
  <si>
    <t>26 % - 50 %   sasaran</t>
  </si>
  <si>
    <r>
      <rPr>
        <u/>
        <sz val="12"/>
        <color theme="1"/>
        <rFont val="Times New Roman"/>
      </rPr>
      <t>&lt;</t>
    </r>
    <r>
      <rPr>
        <sz val="12"/>
        <color theme="1"/>
        <rFont val="Times New Roman"/>
      </rPr>
      <t xml:space="preserve">  25 %   sasaran</t>
    </r>
  </si>
  <si>
    <t>Tidak dilakukan pengukuran</t>
  </si>
  <si>
    <t xml:space="preserve">2. </t>
  </si>
  <si>
    <t>Cakupan monitoring obesitas</t>
  </si>
  <si>
    <t>( Pengukuran BB, TB &amp; IMT )</t>
  </si>
  <si>
    <r>
      <rPr>
        <u/>
        <sz val="12"/>
        <color theme="1"/>
        <rFont val="Times New Roman"/>
      </rPr>
      <t>&lt;</t>
    </r>
    <r>
      <rPr>
        <sz val="12"/>
        <color theme="1"/>
        <rFont val="Times New Roman"/>
      </rPr>
      <t xml:space="preserve">  25 %   sasaran</t>
    </r>
  </si>
  <si>
    <t>Cakupan monitoring tekanan darah</t>
  </si>
  <si>
    <r>
      <rPr>
        <u/>
        <sz val="12"/>
        <color theme="1"/>
        <rFont val="Times New Roman"/>
      </rPr>
      <t>&lt;</t>
    </r>
    <r>
      <rPr>
        <sz val="12"/>
        <color theme="1"/>
        <rFont val="Times New Roman"/>
      </rPr>
      <t xml:space="preserve">  25 %   sasaran</t>
    </r>
  </si>
  <si>
    <t>Cakupan monitoring glukosa darah</t>
  </si>
  <si>
    <t>(untuk sasaran ≥ 40 tahun atau yang gemuk)</t>
  </si>
  <si>
    <r>
      <rPr>
        <u/>
        <sz val="12"/>
        <color theme="1"/>
        <rFont val="Times New Roman"/>
      </rPr>
      <t>&lt;</t>
    </r>
    <r>
      <rPr>
        <sz val="12"/>
        <color theme="1"/>
        <rFont val="Times New Roman"/>
      </rPr>
      <t xml:space="preserve">  25 %   sasaran</t>
    </r>
  </si>
  <si>
    <t>Cakupan monitoring kolesterol total</t>
  </si>
  <si>
    <t>(untuk sasaran ≥ 60 tahun)</t>
  </si>
  <si>
    <r>
      <rPr>
        <u/>
        <sz val="12"/>
        <color theme="1"/>
        <rFont val="Times New Roman"/>
      </rPr>
      <t>&lt;</t>
    </r>
    <r>
      <rPr>
        <sz val="12"/>
        <color theme="1"/>
        <rFont val="Times New Roman"/>
      </rPr>
      <t xml:space="preserve">  25 %   sasaran</t>
    </r>
  </si>
  <si>
    <t>Cakupan pemeriksaan tajam penglihatan</t>
  </si>
  <si>
    <r>
      <rPr>
        <u/>
        <sz val="12"/>
        <color theme="1"/>
        <rFont val="Times New Roman"/>
      </rPr>
      <t>&lt;</t>
    </r>
    <r>
      <rPr>
        <sz val="12"/>
        <color theme="1"/>
        <rFont val="Times New Roman"/>
      </rPr>
      <t xml:space="preserve">  25 %   sasaran</t>
    </r>
  </si>
  <si>
    <t>Cakupan pemeriksaan tajam pendengaran</t>
  </si>
  <si>
    <r>
      <rPr>
        <u/>
        <sz val="12"/>
        <color theme="1"/>
        <rFont val="Times New Roman"/>
      </rPr>
      <t>&lt;</t>
    </r>
    <r>
      <rPr>
        <sz val="12"/>
        <color theme="1"/>
        <rFont val="Times New Roman"/>
      </rPr>
      <t xml:space="preserve">  25 %   sasaran</t>
    </r>
  </si>
  <si>
    <t>Proporsi faktor resiko PTM</t>
  </si>
  <si>
    <t>Tidak ditemukan  ( 0 % )</t>
  </si>
  <si>
    <t xml:space="preserve">( sasaran yang terdeteksi PTM ) </t>
  </si>
  <si>
    <r>
      <rPr>
        <u/>
        <sz val="12"/>
        <color theme="1"/>
        <rFont val="Times New Roman"/>
      </rPr>
      <t>&lt;</t>
    </r>
    <r>
      <rPr>
        <sz val="12"/>
        <color theme="1"/>
        <rFont val="Times New Roman"/>
      </rPr>
      <t xml:space="preserve">  25 %   sasaran</t>
    </r>
  </si>
  <si>
    <t>Cakupan penyuluhan PTM</t>
  </si>
  <si>
    <t>75 %   sasaran</t>
  </si>
  <si>
    <t>25 %   sasaran</t>
  </si>
  <si>
    <t>10.</t>
  </si>
  <si>
    <t>Kegiatan tambahan :</t>
  </si>
  <si>
    <t>1)  Pemeriksaan  faktor risiko gangguan jiwa</t>
  </si>
  <si>
    <r>
      <rPr>
        <u/>
        <sz val="12"/>
        <color theme="1"/>
        <rFont val="Times New Roman"/>
      </rPr>
      <t>&gt;</t>
    </r>
    <r>
      <rPr>
        <sz val="12"/>
        <color theme="1"/>
        <rFont val="Times New Roman"/>
      </rPr>
      <t xml:space="preserve"> 2  jenis</t>
    </r>
  </si>
  <si>
    <t>2)  Pencatatan &amp; Pelaporan on line</t>
  </si>
  <si>
    <t>1   jenis</t>
  </si>
  <si>
    <t>3)  Studi banding/peningkatan kapasitas kader</t>
  </si>
  <si>
    <t>Tidak ada</t>
  </si>
  <si>
    <t xml:space="preserve">4)  Dan lain-lain </t>
  </si>
  <si>
    <t>Total Nilai</t>
  </si>
  <si>
    <t>Strata</t>
  </si>
  <si>
    <t>I.    Nilai 80 - 100</t>
  </si>
  <si>
    <t>= Tingkat Mandiri</t>
  </si>
  <si>
    <t>II.   Nilai 60 - 79</t>
  </si>
  <si>
    <t>= Tingkat Madya</t>
  </si>
  <si>
    <t>III.  Nilai 40 - 59</t>
  </si>
  <si>
    <t>= Tingkat Purnama</t>
  </si>
  <si>
    <r>
      <rPr>
        <sz val="12"/>
        <color theme="1"/>
        <rFont val="Times New Roman"/>
      </rPr>
      <t xml:space="preserve">IV.  Nilai </t>
    </r>
    <r>
      <rPr>
        <sz val="12"/>
        <color rgb="FF000000"/>
        <rFont val="Calibri"/>
      </rPr>
      <t>&lt;</t>
    </r>
    <r>
      <rPr>
        <sz val="12"/>
        <color rgb="FF000000"/>
        <rFont val="Times New Roman"/>
      </rPr>
      <t xml:space="preserve"> 40</t>
    </r>
  </si>
  <si>
    <t>Jml.Posbindu PTM Strata</t>
  </si>
  <si>
    <t>HASIL PENGUKURAN TINGKAT PERKEMBANGAN POS UPAYA KESEHATAN KERJA</t>
  </si>
  <si>
    <t>POS UKK</t>
  </si>
  <si>
    <t>NILAI YANG DIPEROLEH TIAP POS UKK</t>
  </si>
  <si>
    <t xml:space="preserve">I </t>
  </si>
  <si>
    <t>KELEMBAGAAN POS UPAYA KESEHATAN KERJA (UKK)</t>
  </si>
  <si>
    <t>Jml.Pos UKK Strata</t>
  </si>
  <si>
    <t>SK Kelembagaan Pos UKK</t>
  </si>
  <si>
    <t>Struktur Organisasi Pos UKK</t>
  </si>
  <si>
    <t>PENGELOLAAN POS UKK</t>
  </si>
  <si>
    <t xml:space="preserve">Ruangan </t>
  </si>
  <si>
    <t>a. Pos UKK</t>
  </si>
  <si>
    <t>tersendiri</t>
  </si>
  <si>
    <t>jadi satu dengan lain</t>
  </si>
  <si>
    <t>b. Fasilitas sanitasi</t>
  </si>
  <si>
    <t>ada 4</t>
  </si>
  <si>
    <t>- Air bersih</t>
  </si>
  <si>
    <t>ada 2-3</t>
  </si>
  <si>
    <t>- Jamban</t>
  </si>
  <si>
    <t>ada 1</t>
  </si>
  <si>
    <t>- Tempat Sampah</t>
  </si>
  <si>
    <t>- SPAL</t>
  </si>
  <si>
    <t>Tenaga pengelola</t>
  </si>
  <si>
    <t>≥ 4 orang</t>
  </si>
  <si>
    <t>b. Jumlah kader terlatih</t>
  </si>
  <si>
    <t>≥ 3 orang</t>
  </si>
  <si>
    <t>Peralatan</t>
  </si>
  <si>
    <t>a. P3K - Kit</t>
  </si>
  <si>
    <t>1 kit untuk &lt; 10 orang</t>
  </si>
  <si>
    <t>(Pertolongan Pertama Pada Kecelakaan)</t>
  </si>
  <si>
    <t>1 kit untuk 10-30 orang</t>
  </si>
  <si>
    <t>1 kit untuk 30-50 orang</t>
  </si>
  <si>
    <t>b. Contoh APD (Alat Pelindung Diri) Pekerja :</t>
  </si>
  <si>
    <t>Helm, masker, sarung tangan, tutup kepala, dll)</t>
  </si>
  <si>
    <t>c. Buku panduan</t>
  </si>
  <si>
    <t>d. Timbangan berat badan</t>
  </si>
  <si>
    <t>e. Mebelair (minimal meja kursi)</t>
  </si>
  <si>
    <t>f. Media penyuluhan</t>
  </si>
  <si>
    <t>Pembiayaan</t>
  </si>
  <si>
    <t>a. Biaya operasional Pos UKK</t>
  </si>
  <si>
    <t>swadaya</t>
  </si>
  <si>
    <t>swadaya dan anggaran desa/pemerintah</t>
  </si>
  <si>
    <t>anggaran desa/pemerintah</t>
  </si>
  <si>
    <t>b. Biaya kesehatan</t>
  </si>
  <si>
    <t>BPJS</t>
  </si>
  <si>
    <t>dana sehat</t>
  </si>
  <si>
    <t>Hari buka Pos UKK</t>
  </si>
  <si>
    <t>6 - 7 hari / minggu</t>
  </si>
  <si>
    <t>4 - 5 hari / minggu</t>
  </si>
  <si>
    <t>1 - 3 hari / minggu</t>
  </si>
  <si>
    <t>2 minggu sekali</t>
  </si>
  <si>
    <t>Jenis pelayanan</t>
  </si>
  <si>
    <t>a. Promotif</t>
  </si>
  <si>
    <t>10 - 12 kali / tahun</t>
  </si>
  <si>
    <t>- penyuluhan kesehatan (penyuluhan APD, gizi, dll)</t>
  </si>
  <si>
    <t>7 - 9 kali / tahun</t>
  </si>
  <si>
    <t>4 - 6 kali / tahun</t>
  </si>
  <si>
    <t>&lt; 4 kali / tahun</t>
  </si>
  <si>
    <t>b. Preventif</t>
  </si>
  <si>
    <t>2 kegiatan</t>
  </si>
  <si>
    <t>- pemeriksaan kesehatan berkala</t>
  </si>
  <si>
    <t>1 kegiatan</t>
  </si>
  <si>
    <t>- penggunaan APD oleh anggota kelompok</t>
  </si>
  <si>
    <t>c. Pelayanan dasar kesehatan kerja</t>
  </si>
  <si>
    <t>3 kegiatan</t>
  </si>
  <si>
    <t>- P3K (Pertolongan Pertama Pada Kecelakaan)</t>
  </si>
  <si>
    <t>- P3P (Pertolongan Pertama Pada Penyakit : hanya keluhan pada sakit)</t>
  </si>
  <si>
    <t>- Rujukan</t>
  </si>
  <si>
    <t>Kemitraan</t>
  </si>
  <si>
    <t>Pertemuan rutin</t>
  </si>
  <si>
    <t>a. Pertemuan pengurus dengan anggota</t>
  </si>
  <si>
    <t>ada, rutin</t>
  </si>
  <si>
    <t>ada, tidak rutin</t>
  </si>
  <si>
    <t>b. Pertemuan pengurus dengan pemilik usaha</t>
  </si>
  <si>
    <t>Pencatatan</t>
  </si>
  <si>
    <t>a. Inventaris peralatan dan sarana</t>
  </si>
  <si>
    <t>4 - 6 macam</t>
  </si>
  <si>
    <t>b. Buku kasus gangguan kesehatan pekerja</t>
  </si>
  <si>
    <t>2 - 3 macam</t>
  </si>
  <si>
    <t>c. Buku rujukan</t>
  </si>
  <si>
    <t>1 - 3 macam</t>
  </si>
  <si>
    <t xml:space="preserve">d. Kegiatan </t>
  </si>
  <si>
    <t>e. Notulen rapat</t>
  </si>
  <si>
    <t xml:space="preserve">f. Arsip </t>
  </si>
  <si>
    <t>Diskusi rencana pemecahan masalah</t>
  </si>
  <si>
    <t>3 - 4 kali / tahun</t>
  </si>
  <si>
    <t>2 kali / tahun</t>
  </si>
  <si>
    <t xml:space="preserve">1 kali / tahun </t>
  </si>
  <si>
    <t>tidak pernah</t>
  </si>
  <si>
    <t>Pembinaan oleh puskesmas dan lintas sektor</t>
  </si>
  <si>
    <t>Persentase pekerja yang mendapat penyuluhan</t>
  </si>
  <si>
    <t>90 - 100 % pekerja</t>
  </si>
  <si>
    <t>70 - 89 % pekerja</t>
  </si>
  <si>
    <t>60 - 69 % pekerja</t>
  </si>
  <si>
    <t>50 - 59 % pekerja</t>
  </si>
  <si>
    <t>10 - 49 % pekerja</t>
  </si>
  <si>
    <t>&lt; 10 % pekerja</t>
  </si>
  <si>
    <t>Persentase pekerja yang diperiksa kesehatan berkala</t>
  </si>
  <si>
    <t>1 - 49 % pekerja</t>
  </si>
  <si>
    <t>Penggunaan alat pelindung diri</t>
  </si>
  <si>
    <t>Persentase kunjungan Pos UKK</t>
  </si>
  <si>
    <t>a. Kunjungan sakit</t>
  </si>
  <si>
    <t>0 - 20 % pekerja</t>
  </si>
  <si>
    <t>19 - 39 % pekerja</t>
  </si>
  <si>
    <t>40 - 59 % pekerja</t>
  </si>
  <si>
    <t>60 - 80 % pekerja</t>
  </si>
  <si>
    <t>81 - 90 % pekerja</t>
  </si>
  <si>
    <t>&gt; 90 % pekerja</t>
  </si>
  <si>
    <t>b. Kunjungan konsultasi</t>
  </si>
  <si>
    <t>76 - 100 % pekerja</t>
  </si>
  <si>
    <t>51 - 75 % pekerja</t>
  </si>
  <si>
    <t>26 - 50 % pekerja</t>
  </si>
  <si>
    <t>10 - 25 % pekerja</t>
  </si>
  <si>
    <t>1 - 9 % pekerja</t>
  </si>
  <si>
    <t>Kesepakatan hasil rapat dan tindak lanjut</t>
  </si>
  <si>
    <t>ada, lengkap</t>
  </si>
  <si>
    <t>ada, tidak lengkap</t>
  </si>
  <si>
    <t>Cakupan sebagai peserta BPJS</t>
  </si>
  <si>
    <t>Visualisasi data</t>
  </si>
  <si>
    <r>
      <rPr>
        <b/>
        <sz val="12"/>
        <color theme="1"/>
        <rFont val="Arial"/>
      </rPr>
      <t xml:space="preserve">I. </t>
    </r>
    <r>
      <rPr>
        <sz val="12"/>
        <color theme="1"/>
        <rFont val="Arial"/>
      </rPr>
      <t xml:space="preserve">  Nilai   = 90 - 100</t>
    </r>
  </si>
  <si>
    <r>
      <rPr>
        <b/>
        <sz val="12"/>
        <color theme="1"/>
        <rFont val="Arial"/>
      </rPr>
      <t>II.</t>
    </r>
    <r>
      <rPr>
        <sz val="12"/>
        <color theme="1"/>
        <rFont val="Arial"/>
      </rPr>
      <t xml:space="preserve">  Nilai   = 70 - 89</t>
    </r>
  </si>
  <si>
    <r>
      <rPr>
        <b/>
        <sz val="12"/>
        <color theme="1"/>
        <rFont val="Arial"/>
      </rPr>
      <t>III.</t>
    </r>
    <r>
      <rPr>
        <sz val="12"/>
        <color theme="1"/>
        <rFont val="Arial"/>
      </rPr>
      <t xml:space="preserve"> Nilai   = 50 - 69</t>
    </r>
  </si>
  <si>
    <r>
      <rPr>
        <b/>
        <sz val="12"/>
        <color theme="1"/>
        <rFont val="Arial"/>
      </rPr>
      <t>IV.</t>
    </r>
    <r>
      <rPr>
        <sz val="12"/>
        <color theme="1"/>
        <rFont val="Arial"/>
      </rPr>
      <t>Nilai   =   &lt; 50</t>
    </r>
  </si>
  <si>
    <t xml:space="preserve">FORMAT PENGUKURAN </t>
  </si>
  <si>
    <t>TINGKAT PERKEMBANGAN SAKA BAKTI HUSADA DI JAWA TIMUR</t>
  </si>
  <si>
    <t>NILAI</t>
  </si>
  <si>
    <t>PENCAPAIAN</t>
  </si>
  <si>
    <t xml:space="preserve"> KELEMBAGAAN  ( 10 )</t>
  </si>
  <si>
    <t xml:space="preserve"> SK Pimpinan Saka Bakti Husada Ranting</t>
  </si>
  <si>
    <t xml:space="preserve">Strktur Organisasi Pimpinan Saka Bakti </t>
  </si>
  <si>
    <t>Husada (sesuai SK )</t>
  </si>
  <si>
    <t>Tidak Ada</t>
  </si>
  <si>
    <t xml:space="preserve"> Dewan Saka Bakti Husada</t>
  </si>
  <si>
    <t xml:space="preserve">Ada </t>
  </si>
  <si>
    <t xml:space="preserve"> Struktur Organisasi Dewan Saka Bakti </t>
  </si>
  <si>
    <t> Husada</t>
  </si>
  <si>
    <t xml:space="preserve"> PENGELOLAAN SAKA BAKTI HUSADA    </t>
  </si>
  <si>
    <r>
      <rPr>
        <b/>
        <sz val="10"/>
        <color theme="1"/>
        <rFont val="Arial"/>
      </rPr>
      <t xml:space="preserve"> INPUT  </t>
    </r>
    <r>
      <rPr>
        <b/>
        <sz val="10"/>
        <color rgb="FF000000"/>
        <rFont val="Arial"/>
      </rPr>
      <t>(27)</t>
    </r>
  </si>
  <si>
    <t>Rencana Kegiatan tertulis</t>
  </si>
  <si>
    <t>Ada lengkap</t>
  </si>
  <si>
    <t>Ada tidak lengkap</t>
  </si>
  <si>
    <t>Sarana &amp; Prasarana</t>
  </si>
  <si>
    <t xml:space="preserve"> a. Sanggar Bakti</t>
  </si>
  <si>
    <t xml:space="preserve"> Ada Tersendiri</t>
  </si>
  <si>
    <t xml:space="preserve"> Ada Menumpang</t>
  </si>
  <si>
    <t xml:space="preserve"> Tidak ada</t>
  </si>
  <si>
    <t>b. Jumlah Alat Peraga Krida yang dimiliki</t>
  </si>
  <si>
    <t>4 - 6 Krida</t>
  </si>
  <si>
    <t xml:space="preserve">    1). Bina Obat</t>
  </si>
  <si>
    <t>1 - 3 Krida</t>
  </si>
  <si>
    <t xml:space="preserve">    2). Bina Lingkungan Sehat</t>
  </si>
  <si>
    <t xml:space="preserve">    3). Bina Gizi</t>
  </si>
  <si>
    <t xml:space="preserve">    4). Bina Keluarga Sehat</t>
  </si>
  <si>
    <t xml:space="preserve">    5). Penaggulangan Penyakit</t>
  </si>
  <si>
    <t xml:space="preserve">    6). Bina PHBS</t>
  </si>
  <si>
    <t>c. Tenda</t>
  </si>
  <si>
    <t xml:space="preserve"> Ada, milik sendiri</t>
  </si>
  <si>
    <t xml:space="preserve"> Ada, milik Pusk / lainnya</t>
  </si>
  <si>
    <t>.</t>
  </si>
  <si>
    <t xml:space="preserve">d. Bendera </t>
  </si>
  <si>
    <t xml:space="preserve"> Ada lengkap</t>
  </si>
  <si>
    <t xml:space="preserve">   (Saka, Merah Putih, G.Pramuka,WOSM)</t>
  </si>
  <si>
    <t xml:space="preserve"> Ada Tdk Lengkap</t>
  </si>
  <si>
    <t>e. Perlengkapan Pendukung</t>
  </si>
  <si>
    <r>
      <rPr>
        <sz val="10"/>
        <color theme="1"/>
        <rFont val="Arial"/>
      </rPr>
      <t xml:space="preserve"> </t>
    </r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 5 macam</t>
    </r>
  </si>
  <si>
    <t xml:space="preserve">   1). Meja</t>
  </si>
  <si>
    <t>1 - 4 macam</t>
  </si>
  <si>
    <t xml:space="preserve">   2). Kursi</t>
  </si>
  <si>
    <t xml:space="preserve">   3). Almari</t>
  </si>
  <si>
    <t xml:space="preserve">   4). P3K Kit</t>
  </si>
  <si>
    <t xml:space="preserve">   5).Mega phone</t>
  </si>
  <si>
    <t xml:space="preserve">   6). Senter</t>
  </si>
  <si>
    <t xml:space="preserve">   7).Genset</t>
  </si>
  <si>
    <t xml:space="preserve">   8). Alat masak</t>
  </si>
  <si>
    <t xml:space="preserve">   9). Tandu</t>
  </si>
  <si>
    <t xml:space="preserve"> 10). Tongkat</t>
  </si>
  <si>
    <t xml:space="preserve"> 11). Tali temali</t>
  </si>
  <si>
    <t xml:space="preserve"> 12). Lampu</t>
  </si>
  <si>
    <t xml:space="preserve">       dll</t>
  </si>
  <si>
    <t>f. Buku Administrasi</t>
  </si>
  <si>
    <t xml:space="preserve"> 1). Buku Induk Anggota / Daftar hadir </t>
  </si>
  <si>
    <t>3 - 5 buku</t>
  </si>
  <si>
    <t xml:space="preserve">      Kegiatan</t>
  </si>
  <si>
    <t xml:space="preserve"> 2). Buku Rencana Kegiatan</t>
  </si>
  <si>
    <t>1 - 2 buku</t>
  </si>
  <si>
    <t xml:space="preserve"> 3). Buku Kegiatan</t>
  </si>
  <si>
    <t xml:space="preserve"> 4). Buku Inventaris Barang</t>
  </si>
  <si>
    <t xml:space="preserve"> 5). Buku Kas Keuangan </t>
  </si>
  <si>
    <t xml:space="preserve"> 6). Buku Pedoman  Saka &amp; Krida</t>
  </si>
  <si>
    <t xml:space="preserve"> Ketenagaan</t>
  </si>
  <si>
    <t>1). Rasio Pamong Putra/Putri</t>
  </si>
  <si>
    <t xml:space="preserve"> 1 Pamong : 10 - 19 Anggota</t>
  </si>
  <si>
    <r>
      <rPr>
        <sz val="10"/>
        <color theme="1"/>
        <rFont val="Arial"/>
      </rPr>
      <t xml:space="preserve"> 1 Pamong : </t>
    </r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20 Anggota</t>
    </r>
  </si>
  <si>
    <t>2). Jumlah Instruktur</t>
  </si>
  <si>
    <t>4 - 6 orang</t>
  </si>
  <si>
    <t>1 - 3 orang</t>
  </si>
  <si>
    <t>3). Jumlah Anggota Putra</t>
  </si>
  <si>
    <r>
      <rPr>
        <sz val="10"/>
        <color theme="1"/>
        <rFont val="Arial"/>
      </rPr>
      <t xml:space="preserve"> </t>
    </r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30 orang</t>
    </r>
  </si>
  <si>
    <t xml:space="preserve">10 - 29 orang </t>
  </si>
  <si>
    <t>5 - 9 orang</t>
  </si>
  <si>
    <t>&lt; 5 orang</t>
  </si>
  <si>
    <t>4). Jumlah Anggota Putri</t>
  </si>
  <si>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30 orang</t>
    </r>
  </si>
  <si>
    <t xml:space="preserve"> Dukungan Dana </t>
  </si>
  <si>
    <t xml:space="preserve"> a + b + c</t>
  </si>
  <si>
    <t xml:space="preserve"> a. Usaha Mandiri / Swadaya </t>
  </si>
  <si>
    <t xml:space="preserve"> a + b atau c</t>
  </si>
  <si>
    <t xml:space="preserve"> b. Donatur / LSM / CSR</t>
  </si>
  <si>
    <t xml:space="preserve"> b + c atau b/c</t>
  </si>
  <si>
    <t xml:space="preserve"> c. Pimpinan Saka  / Pemerintah</t>
  </si>
  <si>
    <t xml:space="preserve"> PROSES    (48)     </t>
  </si>
  <si>
    <t xml:space="preserve"> Frekuensi Latihan Rutin</t>
  </si>
  <si>
    <r>
      <rPr>
        <u/>
        <sz val="10"/>
        <color theme="1"/>
        <rFont val="Arial"/>
      </rPr>
      <t>&gt;</t>
    </r>
    <r>
      <rPr>
        <u/>
        <sz val="10"/>
        <color rgb="FF000000"/>
        <rFont val="Arial"/>
      </rPr>
      <t xml:space="preserve">  4 X / tahun</t>
    </r>
  </si>
  <si>
    <t>3 X / tahun</t>
  </si>
  <si>
    <t>2 X / tahun</t>
  </si>
  <si>
    <t>1 X / tahun</t>
  </si>
  <si>
    <t>Tidak melakukan</t>
  </si>
  <si>
    <t xml:space="preserve"> Bakti Masyarakat</t>
  </si>
  <si>
    <t>a. Bina Gizi</t>
  </si>
  <si>
    <r>
      <rPr>
        <u/>
        <sz val="10"/>
        <color theme="1"/>
        <rFont val="Arial"/>
      </rPr>
      <t>&gt;</t>
    </r>
    <r>
      <rPr>
        <u/>
        <sz val="10"/>
        <color rgb="FF000000"/>
        <rFont val="Arial"/>
      </rPr>
      <t xml:space="preserve"> 4 X / tahun</t>
    </r>
  </si>
  <si>
    <t>2 - 3 X / tahun</t>
  </si>
  <si>
    <t>b. Bina Obat</t>
  </si>
  <si>
    <r>
      <rPr>
        <u/>
        <sz val="10"/>
        <color theme="1"/>
        <rFont val="Arial"/>
      </rPr>
      <t>&gt;</t>
    </r>
    <r>
      <rPr>
        <u/>
        <sz val="10"/>
        <color rgb="FF000000"/>
        <rFont val="Arial"/>
      </rPr>
      <t xml:space="preserve">   4 X / tahun</t>
    </r>
  </si>
  <si>
    <t>c. Bina Keluarga Sehat</t>
  </si>
  <si>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 4 X / tahun</t>
    </r>
  </si>
  <si>
    <t>d. Bina Lingkungan Sehat</t>
  </si>
  <si>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 4 X / tahun</t>
    </r>
  </si>
  <si>
    <t>e. Penanggulangan Penyakit</t>
  </si>
  <si>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4 X / tahun</t>
    </r>
  </si>
  <si>
    <t>f. Bina PHBS</t>
  </si>
  <si>
    <r>
      <rPr>
        <sz val="10"/>
        <color theme="1"/>
        <rFont val="Arial"/>
      </rPr>
      <t xml:space="preserve"> </t>
    </r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 4 X / tahun</t>
    </r>
  </si>
  <si>
    <t xml:space="preserve"> 2 - 3 X / tahun</t>
  </si>
  <si>
    <t xml:space="preserve"> 1 X / tahun</t>
  </si>
  <si>
    <t xml:space="preserve"> Perkemahan Bakti (Perti) Tkt. Ranting/ </t>
  </si>
  <si>
    <r>
      <rPr>
        <u/>
        <sz val="10"/>
        <color theme="1"/>
        <rFont val="Arial"/>
      </rPr>
      <t>&gt;</t>
    </r>
    <r>
      <rPr>
        <u/>
        <sz val="10"/>
        <color rgb="FF000000"/>
        <rFont val="Arial"/>
      </rPr>
      <t xml:space="preserve">  4 kali dalam 4 tahun</t>
    </r>
  </si>
  <si>
    <t> Cabang</t>
  </si>
  <si>
    <t>2 - 3 kali dalam 4 tahun</t>
  </si>
  <si>
    <t>1 kali dalam 4 tahun</t>
  </si>
  <si>
    <t>1 kali dalam &gt; 4 tahun</t>
  </si>
  <si>
    <t xml:space="preserve"> Sidang Dewan Saka</t>
  </si>
  <si>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 1 X / tahun</t>
    </r>
  </si>
  <si>
    <t>1 X / 2 tahun</t>
  </si>
  <si>
    <t>1 X / &gt;2 tahun</t>
  </si>
  <si>
    <t xml:space="preserve"> Rencana Kegiatan Tahunan</t>
  </si>
  <si>
    <t>Ada, dilaksanakan</t>
  </si>
  <si>
    <t>Ada, dilaksanakan sebagian</t>
  </si>
  <si>
    <t>Ada Tidak dilaksanakan</t>
  </si>
  <si>
    <t xml:space="preserve"> Usaha Penggalian Dana Kegiatan </t>
  </si>
  <si>
    <t>Oleh Anggota</t>
  </si>
  <si>
    <t>Anggota + Pinsa /Pamong</t>
  </si>
  <si>
    <t>Anggota + Pinsa + Pamong</t>
  </si>
  <si>
    <t xml:space="preserve">D. </t>
  </si>
  <si>
    <t xml:space="preserve"> OUT PUT     ( 15 )                                </t>
  </si>
  <si>
    <t xml:space="preserve"> Jumlah Anggota memiliki TKK SBH</t>
  </si>
  <si>
    <t>70 - 100 %</t>
  </si>
  <si>
    <t>30 - 69 %</t>
  </si>
  <si>
    <t>1 - 29 %</t>
  </si>
  <si>
    <t xml:space="preserve"> Rata – rata  TKK SBH yg dimiliki  Anggota</t>
  </si>
  <si>
    <r>
      <rPr>
        <sz val="10"/>
        <color theme="1"/>
        <rFont val="Arial"/>
      </rPr>
      <t xml:space="preserve"> </t>
    </r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 5 buah</t>
    </r>
  </si>
  <si>
    <t>1. Bina Obat</t>
  </si>
  <si>
    <t xml:space="preserve"> 2 - 4 buah</t>
  </si>
  <si>
    <t>2. Bina Lingkungan Sehat</t>
  </si>
  <si>
    <r>
      <rPr>
        <sz val="10"/>
        <color theme="1"/>
        <rFont val="Arial"/>
      </rPr>
      <t xml:space="preserve"> </t>
    </r>
    <r>
      <rPr>
        <u/>
        <sz val="10"/>
        <color rgb="FF000000"/>
        <rFont val="Arial"/>
      </rPr>
      <t>&lt;</t>
    </r>
    <r>
      <rPr>
        <sz val="10"/>
        <color rgb="FF000000"/>
        <rFont val="Arial"/>
      </rPr>
      <t xml:space="preserve"> 1 buah</t>
    </r>
  </si>
  <si>
    <t>3. Bina Gizi</t>
  </si>
  <si>
    <t>4. Bina Keluarga Sehat</t>
  </si>
  <si>
    <t>5. Penaggulangan Penyakit</t>
  </si>
  <si>
    <t>6. Bina PHBS</t>
  </si>
  <si>
    <t xml:space="preserve"> Jumlah Krida dikembangkan</t>
  </si>
  <si>
    <t>2 - 3 Krida</t>
  </si>
  <si>
    <t>1 Krida</t>
  </si>
  <si>
    <t>Tidak mengembangkan</t>
  </si>
  <si>
    <t xml:space="preserve"> Penghargaan yang pernah diraih</t>
  </si>
  <si>
    <t xml:space="preserve"> 1).Juara Tingkat Daerah, Nasional </t>
  </si>
  <si>
    <t xml:space="preserve"> &gt; 1 kali</t>
  </si>
  <si>
    <t xml:space="preserve">    1 kali</t>
  </si>
  <si>
    <t xml:space="preserve"> 2).Juara Tingkat Cabang </t>
  </si>
  <si>
    <t xml:space="preserve"> 3) Juara Tingkat Ranting </t>
  </si>
  <si>
    <t>TOTAL SKOR</t>
  </si>
  <si>
    <t>I.    Nilai 70 - 100</t>
  </si>
  <si>
    <t>= Mandiri</t>
  </si>
  <si>
    <t>II.   Nilai 50 - 69</t>
  </si>
  <si>
    <t>= Madya</t>
  </si>
  <si>
    <t>III.  Nilai 30 - 49</t>
  </si>
  <si>
    <t>= Purnama</t>
  </si>
  <si>
    <r>
      <rPr>
        <sz val="10"/>
        <color theme="1"/>
        <rFont val="Arial"/>
      </rPr>
      <t xml:space="preserve">IV. Nilai </t>
    </r>
    <r>
      <rPr>
        <sz val="10"/>
        <color theme="1"/>
        <rFont val="Calibri"/>
      </rPr>
      <t>&lt;</t>
    </r>
    <r>
      <rPr>
        <sz val="10"/>
        <color theme="1"/>
        <rFont val="Arial"/>
      </rPr>
      <t xml:space="preserve"> 30</t>
    </r>
  </si>
  <si>
    <t>= Pratama</t>
  </si>
  <si>
    <t>REGISTER PELAKSANAAN ADVOKASI BIDANG KESEHATAN</t>
  </si>
  <si>
    <t>KOTA MALANG TAHUN 2021</t>
  </si>
  <si>
    <t>PROGRAM PELAKSANA</t>
  </si>
  <si>
    <t>TOPIK</t>
  </si>
  <si>
    <t>URAIAN TOPIK</t>
  </si>
  <si>
    <t>TANGGAL</t>
  </si>
  <si>
    <t>SASARAN ADVOKASI</t>
  </si>
  <si>
    <t xml:space="preserve">KELUARAN </t>
  </si>
  <si>
    <t>PETUGAS PELAKSANA</t>
  </si>
  <si>
    <t>Promkes</t>
  </si>
  <si>
    <t>REGISTER PELAKSANAAN PENGGALANGAN KEMITRAAN BIDANG KESEHATAN</t>
  </si>
  <si>
    <t>SASARAN PENGGALANGAN</t>
  </si>
  <si>
    <t>REGISTER KELUARAN KEMITRAAN BIDANG KESEHATAN</t>
  </si>
  <si>
    <t>NAMA MITRA</t>
  </si>
  <si>
    <t>ALAMAT MITRA</t>
  </si>
  <si>
    <t>BENTUK KEMITRAAN</t>
  </si>
  <si>
    <t>RUANG LINGKUP</t>
  </si>
  <si>
    <t>LOKASI KEMITRAAN</t>
  </si>
  <si>
    <t>Jumlah peserta yang diberi intervensi dan penyuluhan pada Institusi Pendidikan (Sekolah)</t>
  </si>
  <si>
    <t>AKTIF MADYA</t>
  </si>
  <si>
    <t>Flyer</t>
  </si>
  <si>
    <t>STRATA POSYANDU</t>
  </si>
  <si>
    <t>RW 1</t>
  </si>
  <si>
    <t>RW 2</t>
  </si>
  <si>
    <t>RW 3</t>
  </si>
  <si>
    <t>RW 4</t>
  </si>
  <si>
    <t>RW 5</t>
  </si>
  <si>
    <t>RW 6</t>
  </si>
  <si>
    <t>RW 7</t>
  </si>
  <si>
    <t>RW 8</t>
  </si>
  <si>
    <t>RW 9</t>
  </si>
  <si>
    <t>RW 4A</t>
  </si>
  <si>
    <t>RW 4B</t>
  </si>
  <si>
    <t>RW 3A</t>
  </si>
  <si>
    <t>RW 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</si>
</sst>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_____);_(* \(#,##0\);_(* &quot;-&quot;_____);_(@_____)"/>
    <numFmt numFmtId="165" formatCode="0.0"/>
  </numFmts>
  <fonts count="73" x14ac:knownFonts="1">
    <font>
      <sz val="10"/>
      <color rgb="FF000000"/>
      <name val="Arial"/>
      <scheme val="minor"/>
    </font>
    <font>
      <sz val="11"/>
      <color theme="1"/>
      <name val="Arial Narrow"/>
    </font>
    <font>
      <sz val="10"/>
      <name val="Arial"/>
    </font>
    <font>
      <sz val="11"/>
      <color rgb="FFFF0000"/>
      <name val="Arial Narrow"/>
    </font>
    <font>
      <sz val="10"/>
      <color theme="1"/>
      <name val="Arial"/>
    </font>
    <font>
      <sz val="10"/>
      <color theme="1"/>
      <name val="Arial"/>
      <scheme val="minor"/>
    </font>
    <font>
      <b/>
      <sz val="8"/>
      <color theme="1"/>
      <name val="Arial"/>
    </font>
    <font>
      <b/>
      <sz val="8"/>
      <color rgb="FF3366FF"/>
      <name val="Arial"/>
    </font>
    <font>
      <b/>
      <sz val="10"/>
      <color theme="1"/>
      <name val="Arial"/>
    </font>
    <font>
      <sz val="10"/>
      <color rgb="FF008000"/>
      <name val="Arial"/>
    </font>
    <font>
      <sz val="9"/>
      <color rgb="FF548DD4"/>
      <name val="Arial"/>
    </font>
    <font>
      <sz val="9"/>
      <color rgb="FF3366FF"/>
      <name val="Arial"/>
    </font>
    <font>
      <sz val="10"/>
      <color rgb="FF3366FF"/>
      <name val="Arial"/>
    </font>
    <font>
      <sz val="12"/>
      <color rgb="FFFF0000"/>
      <name val="Arial"/>
    </font>
    <font>
      <sz val="11"/>
      <color rgb="FFFF0000"/>
      <name val="Arial"/>
    </font>
    <font>
      <u/>
      <sz val="10"/>
      <color theme="10"/>
      <name val="Arial"/>
    </font>
    <font>
      <sz val="14"/>
      <color theme="1"/>
      <name val="Arial"/>
    </font>
    <font>
      <sz val="8"/>
      <color theme="1"/>
      <name val="Arial"/>
    </font>
    <font>
      <sz val="10"/>
      <color rgb="FFFF0000"/>
      <name val="Arial"/>
    </font>
    <font>
      <sz val="10"/>
      <color theme="0"/>
      <name val="Arial"/>
    </font>
    <font>
      <sz val="8"/>
      <color theme="0"/>
      <name val="Arial"/>
    </font>
    <font>
      <b/>
      <sz val="14"/>
      <color theme="1"/>
      <name val="Arial"/>
    </font>
    <font>
      <b/>
      <sz val="12"/>
      <color theme="1"/>
      <name val="Arial"/>
    </font>
    <font>
      <b/>
      <sz val="11"/>
      <color theme="1"/>
      <name val="Arial"/>
    </font>
    <font>
      <sz val="9"/>
      <color theme="1"/>
      <name val="Arial"/>
    </font>
    <font>
      <b/>
      <sz val="9"/>
      <color theme="1"/>
      <name val="Arial"/>
    </font>
    <font>
      <sz val="11"/>
      <color theme="1"/>
      <name val="Calibri"/>
    </font>
    <font>
      <sz val="12"/>
      <color theme="1"/>
      <name val="Arial"/>
    </font>
    <font>
      <b/>
      <sz val="8"/>
      <color theme="1"/>
      <name val="Arial Black"/>
    </font>
    <font>
      <b/>
      <sz val="12"/>
      <color theme="1"/>
      <name val="Calibri"/>
    </font>
    <font>
      <sz val="12"/>
      <color theme="1"/>
      <name val="Calibri"/>
    </font>
    <font>
      <b/>
      <sz val="9"/>
      <color theme="1"/>
      <name val="Calibri"/>
    </font>
    <font>
      <b/>
      <sz val="10"/>
      <color theme="1"/>
      <name val="Calibri"/>
    </font>
    <font>
      <b/>
      <sz val="11"/>
      <color theme="1"/>
      <name val="Calibri"/>
    </font>
    <font>
      <b/>
      <sz val="11"/>
      <color rgb="FF000000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b/>
      <sz val="9"/>
      <color rgb="FF000000"/>
      <name val="Calibri"/>
    </font>
    <font>
      <b/>
      <u/>
      <sz val="11"/>
      <color theme="1"/>
      <name val="Calibri"/>
    </font>
    <font>
      <sz val="10"/>
      <color theme="1"/>
      <name val="Calibri"/>
    </font>
    <font>
      <strike/>
      <sz val="10"/>
      <color theme="1"/>
      <name val="Arial"/>
    </font>
    <font>
      <b/>
      <sz val="12"/>
      <color theme="0"/>
      <name val="Arial"/>
    </font>
    <font>
      <b/>
      <sz val="8"/>
      <color theme="1"/>
      <name val="Calibri"/>
    </font>
    <font>
      <b/>
      <sz val="18"/>
      <color theme="1"/>
      <name val="Times New Roman"/>
    </font>
    <font>
      <sz val="12"/>
      <color theme="1"/>
      <name val="Times New Roman"/>
    </font>
    <font>
      <b/>
      <sz val="12"/>
      <color theme="1"/>
      <name val="Times New Roman"/>
    </font>
    <font>
      <sz val="11"/>
      <color theme="1"/>
      <name val="Arial"/>
    </font>
    <font>
      <sz val="11"/>
      <color theme="1"/>
      <name val="Times New Roman"/>
    </font>
    <font>
      <b/>
      <sz val="10"/>
      <color rgb="FF000000"/>
      <name val="Arial"/>
    </font>
    <font>
      <u/>
      <sz val="10"/>
      <color theme="1"/>
      <name val="Arial"/>
    </font>
    <font>
      <b/>
      <sz val="11"/>
      <color rgb="FF000000"/>
      <name val="Arial Narrow"/>
    </font>
    <font>
      <sz val="11"/>
      <color rgb="FF000000"/>
      <name val="Arial Narrow"/>
    </font>
    <font>
      <b/>
      <u/>
      <sz val="11"/>
      <color rgb="FF000000"/>
      <name val="Calibri"/>
    </font>
    <font>
      <sz val="10"/>
      <color rgb="FF000000"/>
      <name val="Calibri"/>
    </font>
    <font>
      <u/>
      <sz val="12"/>
      <color theme="1"/>
      <name val="Times New Roman"/>
    </font>
    <font>
      <u/>
      <sz val="11"/>
      <color theme="1"/>
      <name val="Times New Roman"/>
    </font>
    <font>
      <sz val="12"/>
      <color rgb="FF000000"/>
      <name val="Calibri"/>
    </font>
    <font>
      <sz val="12"/>
      <color rgb="FF000000"/>
      <name val="Times New Roman"/>
    </font>
    <font>
      <u/>
      <sz val="10"/>
      <color rgb="FF000000"/>
      <name val="Arial"/>
    </font>
    <font>
      <sz val="10"/>
      <color rgb="FF000000"/>
      <name val="Arial"/>
    </font>
    <font>
      <sz val="10"/>
      <color theme="1"/>
      <name val="Arial"/>
      <family val="2"/>
    </font>
    <font>
      <b/>
      <sz val="10"/>
      <color rgb="FF000000"/>
      <name val="Arial"/>
      <family val="2"/>
      <scheme val="minor"/>
    </font>
    <font>
      <b/>
      <sz val="12"/>
      <color rgb="FF000000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0"/>
      <color indexed="8"/>
      <name val="Calibri"/>
      <family val="2"/>
    </font>
    <font>
      <b/>
      <sz val="10"/>
      <color theme="1"/>
      <name val="Arial"/>
      <family val="2"/>
      <scheme val="minor"/>
    </font>
    <font>
      <b/>
      <sz val="11"/>
      <color rgb="FF000000"/>
      <name val="Arial"/>
      <family val="2"/>
      <scheme val="minor"/>
    </font>
    <font>
      <b/>
      <sz val="9"/>
      <color rgb="FF000000"/>
      <name val="Arial"/>
      <family val="2"/>
      <scheme val="minor"/>
    </font>
    <font>
      <b/>
      <sz val="10"/>
      <name val="Arial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8"/>
      <name val="Arial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FABF8F"/>
        <bgColor rgb="FFFABF8F"/>
      </patternFill>
    </fill>
    <fill>
      <patternFill patternType="solid">
        <fgColor rgb="FFFBD4B4"/>
        <bgColor rgb="FFFBD4B4"/>
      </patternFill>
    </fill>
    <fill>
      <patternFill patternType="solid">
        <fgColor rgb="FFFF0000"/>
        <bgColor rgb="FFFF0000"/>
      </patternFill>
    </fill>
    <fill>
      <patternFill patternType="solid">
        <fgColor theme="6"/>
        <bgColor theme="6"/>
      </patternFill>
    </fill>
    <fill>
      <patternFill patternType="solid">
        <fgColor rgb="FFFFFF00"/>
        <bgColor rgb="FFFFFF00"/>
      </patternFill>
    </fill>
    <fill>
      <patternFill patternType="solid">
        <fgColor rgb="FF95B3D7"/>
        <bgColor rgb="FF95B3D7"/>
      </patternFill>
    </fill>
    <fill>
      <patternFill patternType="solid">
        <fgColor rgb="FFD99594"/>
        <bgColor rgb="FFD99594"/>
      </patternFill>
    </fill>
    <fill>
      <patternFill patternType="solid">
        <fgColor rgb="FFC2D69B"/>
        <bgColor rgb="FFC2D69B"/>
      </patternFill>
    </fill>
    <fill>
      <patternFill patternType="solid">
        <fgColor rgb="FFB2A1C7"/>
        <bgColor rgb="FFB2A1C7"/>
      </patternFill>
    </fill>
    <fill>
      <patternFill patternType="solid">
        <fgColor rgb="FF92CDDC"/>
        <bgColor rgb="FF92CDDC"/>
      </patternFill>
    </fill>
    <fill>
      <patternFill patternType="solid">
        <fgColor rgb="FF00FF00"/>
        <bgColor rgb="FF00FF00"/>
      </patternFill>
    </fill>
    <fill>
      <patternFill patternType="solid">
        <fgColor rgb="FF8DB3E2"/>
        <bgColor rgb="FF8DB3E2"/>
      </patternFill>
    </fill>
    <fill>
      <patternFill patternType="solid">
        <fgColor rgb="FF7F7F7F"/>
        <bgColor rgb="FF7F7F7F"/>
      </patternFill>
    </fill>
    <fill>
      <patternFill patternType="solid">
        <fgColor rgb="FFE5B8B7"/>
        <bgColor rgb="FFE5B8B7"/>
      </patternFill>
    </fill>
    <fill>
      <patternFill patternType="solid">
        <fgColor rgb="FFCCC0D9"/>
        <bgColor rgb="FFCCC0D9"/>
      </patternFill>
    </fill>
    <fill>
      <patternFill patternType="solid">
        <fgColor rgb="FFB6DDE8"/>
        <bgColor rgb="FFB6DDE8"/>
      </patternFill>
    </fill>
    <fill>
      <patternFill patternType="solid">
        <fgColor rgb="FF0066CC"/>
        <bgColor rgb="FF0066CC"/>
      </patternFill>
    </fill>
    <fill>
      <patternFill patternType="solid">
        <fgColor rgb="FFFF8080"/>
        <bgColor rgb="FFFF8080"/>
      </patternFill>
    </fill>
    <fill>
      <patternFill patternType="solid">
        <fgColor rgb="FF99CCFF"/>
        <bgColor rgb="FF99CCFF"/>
      </patternFill>
    </fill>
    <fill>
      <patternFill patternType="solid">
        <fgColor rgb="FFCC99FF"/>
        <bgColor rgb="FFCC99FF"/>
      </patternFill>
    </fill>
    <fill>
      <patternFill patternType="solid">
        <fgColor rgb="FFFF9900"/>
        <bgColor rgb="FFFF9900"/>
      </patternFill>
    </fill>
    <fill>
      <patternFill patternType="solid">
        <fgColor rgb="FFD6E3BC"/>
        <bgColor rgb="FFD6E3BC"/>
      </patternFill>
    </fill>
    <fill>
      <patternFill patternType="solid">
        <fgColor rgb="FFC6D9F0"/>
        <bgColor rgb="FFC6D9F0"/>
      </patternFill>
    </fill>
    <fill>
      <patternFill patternType="solid">
        <fgColor rgb="FFDDD9C3"/>
        <bgColor rgb="FFDDD9C3"/>
      </patternFill>
    </fill>
    <fill>
      <patternFill patternType="solid">
        <fgColor rgb="FFFDE9D9"/>
        <bgColor rgb="FFFDE9D9"/>
      </patternFill>
    </fill>
    <fill>
      <patternFill patternType="solid">
        <fgColor rgb="FFB8CCE4"/>
        <bgColor rgb="FFB8CCE4"/>
      </patternFill>
    </fill>
    <fill>
      <patternFill patternType="solid">
        <fgColor rgb="FF99CC00"/>
        <bgColor rgb="FF99CC00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C4BD97"/>
        <bgColor rgb="FFC4BD97"/>
      </patternFill>
    </fill>
    <fill>
      <patternFill patternType="solid">
        <fgColor rgb="FFDBE5F1"/>
        <bgColor rgb="FFDBE5F1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DB4E2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rgb="FF92CDDC"/>
      </patternFill>
    </fill>
    <fill>
      <patternFill patternType="solid">
        <fgColor rgb="FF00B0F0"/>
        <bgColor rgb="FFD8D8D8"/>
      </patternFill>
    </fill>
    <fill>
      <patternFill patternType="solid">
        <fgColor rgb="FF00B0F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8D8D8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rgb="FFBFBFB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E5B8B7"/>
      </patternFill>
    </fill>
    <fill>
      <patternFill patternType="solid">
        <fgColor theme="5" tint="0.59999389629810485"/>
        <bgColor rgb="FFD8D8D8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5" tint="0.59999389629810485"/>
        <bgColor rgb="FFBFBFBF"/>
      </patternFill>
    </fill>
  </fills>
  <borders count="9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9" fillId="0" borderId="36"/>
  </cellStyleXfs>
  <cellXfs count="728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/>
    </xf>
    <xf numFmtId="0" fontId="1" fillId="0" borderId="7" xfId="0" applyFont="1" applyBorder="1"/>
    <xf numFmtId="0" fontId="3" fillId="2" borderId="7" xfId="0" applyFont="1" applyFill="1" applyBorder="1"/>
    <xf numFmtId="0" fontId="1" fillId="2" borderId="7" xfId="0" applyFont="1" applyFill="1" applyBorder="1"/>
    <xf numFmtId="0" fontId="4" fillId="0" borderId="7" xfId="0" applyFont="1" applyBorder="1"/>
    <xf numFmtId="0" fontId="1" fillId="3" borderId="7" xfId="0" applyFont="1" applyFill="1" applyBorder="1"/>
    <xf numFmtId="0" fontId="4" fillId="2" borderId="7" xfId="0" applyFont="1" applyFill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/>
    <xf numFmtId="0" fontId="5" fillId="0" borderId="0" xfId="0" applyFont="1"/>
    <xf numFmtId="1" fontId="6" fillId="0" borderId="8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8" fillId="0" borderId="1" xfId="0" applyFont="1" applyBorder="1" applyAlignment="1">
      <alignment horizontal="center"/>
    </xf>
    <xf numFmtId="1" fontId="6" fillId="0" borderId="11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/>
    </xf>
    <xf numFmtId="1" fontId="6" fillId="0" borderId="5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 applyAlignment="1">
      <alignment horizontal="center"/>
    </xf>
    <xf numFmtId="0" fontId="9" fillId="0" borderId="7" xfId="0" applyFont="1" applyBorder="1"/>
    <xf numFmtId="164" fontId="10" fillId="0" borderId="7" xfId="0" applyNumberFormat="1" applyFont="1" applyBorder="1" applyAlignment="1">
      <alignment vertical="center"/>
    </xf>
    <xf numFmtId="3" fontId="11" fillId="0" borderId="7" xfId="0" applyNumberFormat="1" applyFont="1" applyBorder="1"/>
    <xf numFmtId="3" fontId="12" fillId="4" borderId="7" xfId="0" applyNumberFormat="1" applyFont="1" applyFill="1" applyBorder="1"/>
    <xf numFmtId="3" fontId="4" fillId="5" borderId="7" xfId="0" applyNumberFormat="1" applyFont="1" applyFill="1" applyBorder="1"/>
    <xf numFmtId="3" fontId="4" fillId="0" borderId="7" xfId="0" applyNumberFormat="1" applyFont="1" applyBorder="1"/>
    <xf numFmtId="3" fontId="4" fillId="4" borderId="7" xfId="0" applyNumberFormat="1" applyFont="1" applyFill="1" applyBorder="1"/>
    <xf numFmtId="3" fontId="4" fillId="3" borderId="7" xfId="0" applyNumberFormat="1" applyFont="1" applyFill="1" applyBorder="1"/>
    <xf numFmtId="0" fontId="4" fillId="4" borderId="7" xfId="0" applyFont="1" applyFill="1" applyBorder="1"/>
    <xf numFmtId="0" fontId="4" fillId="6" borderId="7" xfId="0" applyFont="1" applyFill="1" applyBorder="1"/>
    <xf numFmtId="0" fontId="4" fillId="3" borderId="7" xfId="0" applyFont="1" applyFill="1" applyBorder="1"/>
    <xf numFmtId="3" fontId="9" fillId="0" borderId="7" xfId="0" applyNumberFormat="1" applyFont="1" applyBorder="1"/>
    <xf numFmtId="0" fontId="4" fillId="0" borderId="4" xfId="0" applyFont="1" applyBorder="1" applyAlignment="1">
      <alignment horizontal="center"/>
    </xf>
    <xf numFmtId="3" fontId="4" fillId="6" borderId="7" xfId="0" applyNumberFormat="1" applyFont="1" applyFill="1" applyBorder="1"/>
    <xf numFmtId="3" fontId="4" fillId="0" borderId="0" xfId="0" applyNumberFormat="1" applyFont="1"/>
    <xf numFmtId="0" fontId="13" fillId="0" borderId="0" xfId="0" applyFont="1" applyAlignment="1">
      <alignment horizontal="left"/>
    </xf>
    <xf numFmtId="0" fontId="14" fillId="0" borderId="0" xfId="0" applyFont="1"/>
    <xf numFmtId="0" fontId="15" fillId="0" borderId="18" xfId="0" applyFont="1" applyBorder="1" applyAlignment="1">
      <alignment horizontal="center"/>
    </xf>
    <xf numFmtId="1" fontId="4" fillId="0" borderId="0" xfId="0" applyNumberFormat="1" applyFont="1"/>
    <xf numFmtId="1" fontId="17" fillId="0" borderId="1" xfId="0" applyNumberFormat="1" applyFont="1" applyBorder="1" applyAlignment="1">
      <alignment horizontal="center"/>
    </xf>
    <xf numFmtId="0" fontId="4" fillId="0" borderId="1" xfId="0" applyFont="1" applyBorder="1"/>
    <xf numFmtId="1" fontId="17" fillId="0" borderId="5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" fontId="17" fillId="0" borderId="6" xfId="0" applyNumberFormat="1" applyFont="1" applyBorder="1" applyAlignment="1">
      <alignment horizontal="center"/>
    </xf>
    <xf numFmtId="1" fontId="17" fillId="0" borderId="7" xfId="0" applyNumberFormat="1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1" fontId="17" fillId="7" borderId="7" xfId="0" applyNumberFormat="1" applyFont="1" applyFill="1" applyBorder="1"/>
    <xf numFmtId="0" fontId="4" fillId="7" borderId="7" xfId="0" applyFont="1" applyFill="1" applyBorder="1"/>
    <xf numFmtId="0" fontId="4" fillId="7" borderId="17" xfId="0" applyFont="1" applyFill="1" applyBorder="1"/>
    <xf numFmtId="0" fontId="17" fillId="0" borderId="1" xfId="0" applyFont="1" applyBorder="1" applyAlignment="1">
      <alignment horizontal="center"/>
    </xf>
    <xf numFmtId="1" fontId="17" fillId="0" borderId="7" xfId="0" applyNumberFormat="1" applyFont="1" applyBorder="1"/>
    <xf numFmtId="0" fontId="4" fillId="0" borderId="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1" fontId="17" fillId="8" borderId="7" xfId="0" applyNumberFormat="1" applyFont="1" applyFill="1" applyBorder="1" applyAlignment="1">
      <alignment horizontal="center"/>
    </xf>
    <xf numFmtId="0" fontId="17" fillId="8" borderId="19" xfId="0" applyFont="1" applyFill="1" applyBorder="1" applyAlignment="1">
      <alignment horizontal="center"/>
    </xf>
    <xf numFmtId="1" fontId="17" fillId="8" borderId="7" xfId="0" applyNumberFormat="1" applyFont="1" applyFill="1" applyBorder="1"/>
    <xf numFmtId="0" fontId="4" fillId="9" borderId="19" xfId="0" applyFont="1" applyFill="1" applyBorder="1" applyAlignment="1">
      <alignment horizontal="center" vertical="center"/>
    </xf>
    <xf numFmtId="0" fontId="4" fillId="10" borderId="19" xfId="0" applyFont="1" applyFill="1" applyBorder="1" applyAlignment="1">
      <alignment horizontal="center" vertical="center"/>
    </xf>
    <xf numFmtId="0" fontId="4" fillId="11" borderId="19" xfId="0" applyFont="1" applyFill="1" applyBorder="1" applyAlignment="1">
      <alignment horizontal="center" vertical="center"/>
    </xf>
    <xf numFmtId="0" fontId="4" fillId="12" borderId="19" xfId="0" applyFont="1" applyFill="1" applyBorder="1" applyAlignment="1">
      <alignment horizontal="center"/>
    </xf>
    <xf numFmtId="0" fontId="4" fillId="13" borderId="19" xfId="0" applyFont="1" applyFill="1" applyBorder="1" applyAlignment="1">
      <alignment horizontal="center"/>
    </xf>
    <xf numFmtId="0" fontId="4" fillId="4" borderId="19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1" fontId="17" fillId="3" borderId="20" xfId="0" applyNumberFormat="1" applyFont="1" applyFill="1" applyBorder="1" applyAlignment="1">
      <alignment horizontal="center"/>
    </xf>
    <xf numFmtId="1" fontId="17" fillId="0" borderId="4" xfId="0" applyNumberFormat="1" applyFont="1" applyBorder="1" applyAlignment="1">
      <alignment horizontal="left"/>
    </xf>
    <xf numFmtId="0" fontId="4" fillId="9" borderId="19" xfId="0" applyFont="1" applyFill="1" applyBorder="1" applyAlignment="1">
      <alignment horizontal="center"/>
    </xf>
    <xf numFmtId="0" fontId="4" fillId="10" borderId="19" xfId="0" applyFont="1" applyFill="1" applyBorder="1" applyAlignment="1">
      <alignment horizontal="center"/>
    </xf>
    <xf numFmtId="0" fontId="4" fillId="11" borderId="19" xfId="0" applyFont="1" applyFill="1" applyBorder="1" applyAlignment="1">
      <alignment horizontal="center"/>
    </xf>
    <xf numFmtId="1" fontId="17" fillId="3" borderId="17" xfId="0" applyNumberFormat="1" applyFont="1" applyFill="1" applyBorder="1" applyAlignment="1">
      <alignment horizontal="center"/>
    </xf>
    <xf numFmtId="165" fontId="17" fillId="8" borderId="17" xfId="0" applyNumberFormat="1" applyFont="1" applyFill="1" applyBorder="1" applyAlignment="1">
      <alignment horizontal="center"/>
    </xf>
    <xf numFmtId="1" fontId="17" fillId="8" borderId="21" xfId="0" applyNumberFormat="1" applyFont="1" applyFill="1" applyBorder="1" applyAlignment="1">
      <alignment horizontal="left"/>
    </xf>
    <xf numFmtId="1" fontId="17" fillId="8" borderId="19" xfId="0" applyNumberFormat="1" applyFont="1" applyFill="1" applyBorder="1" applyAlignment="1">
      <alignment horizontal="center"/>
    </xf>
    <xf numFmtId="0" fontId="4" fillId="14" borderId="19" xfId="0" applyFont="1" applyFill="1" applyBorder="1" applyAlignment="1">
      <alignment horizontal="center" vertical="center"/>
    </xf>
    <xf numFmtId="0" fontId="4" fillId="14" borderId="19" xfId="0" applyFont="1" applyFill="1" applyBorder="1" applyAlignment="1">
      <alignment horizontal="center"/>
    </xf>
    <xf numFmtId="1" fontId="17" fillId="3" borderId="22" xfId="0" applyNumberFormat="1" applyFont="1" applyFill="1" applyBorder="1" applyAlignment="1">
      <alignment horizontal="center"/>
    </xf>
    <xf numFmtId="1" fontId="17" fillId="3" borderId="21" xfId="0" applyNumberFormat="1" applyFont="1" applyFill="1" applyBorder="1" applyAlignment="1">
      <alignment horizontal="left"/>
    </xf>
    <xf numFmtId="1" fontId="17" fillId="3" borderId="19" xfId="0" applyNumberFormat="1" applyFont="1" applyFill="1" applyBorder="1" applyAlignment="1">
      <alignment horizontal="center"/>
    </xf>
    <xf numFmtId="0" fontId="4" fillId="15" borderId="19" xfId="0" applyFont="1" applyFill="1" applyBorder="1" applyAlignment="1">
      <alignment horizontal="center" vertical="center"/>
    </xf>
    <xf numFmtId="0" fontId="4" fillId="15" borderId="19" xfId="0" applyFont="1" applyFill="1" applyBorder="1" applyAlignment="1">
      <alignment horizontal="center"/>
    </xf>
    <xf numFmtId="165" fontId="17" fillId="8" borderId="22" xfId="0" applyNumberFormat="1" applyFont="1" applyFill="1" applyBorder="1" applyAlignment="1">
      <alignment horizontal="center"/>
    </xf>
    <xf numFmtId="1" fontId="17" fillId="8" borderId="7" xfId="0" applyNumberFormat="1" applyFont="1" applyFill="1" applyBorder="1" applyAlignment="1">
      <alignment horizontal="center" vertical="center" wrapText="1"/>
    </xf>
    <xf numFmtId="0" fontId="4" fillId="3" borderId="23" xfId="0" applyFont="1" applyFill="1" applyBorder="1"/>
    <xf numFmtId="165" fontId="17" fillId="3" borderId="22" xfId="0" applyNumberFormat="1" applyFont="1" applyFill="1" applyBorder="1" applyAlignment="1">
      <alignment horizontal="center"/>
    </xf>
    <xf numFmtId="0" fontId="17" fillId="0" borderId="7" xfId="0" applyFont="1" applyBorder="1"/>
    <xf numFmtId="0" fontId="4" fillId="17" borderId="7" xfId="0" applyFont="1" applyFill="1" applyBorder="1" applyAlignment="1">
      <alignment horizontal="center" vertical="center"/>
    </xf>
    <xf numFmtId="0" fontId="4" fillId="17" borderId="7" xfId="0" applyFont="1" applyFill="1" applyBorder="1"/>
    <xf numFmtId="0" fontId="4" fillId="18" borderId="7" xfId="0" applyFont="1" applyFill="1" applyBorder="1" applyAlignment="1">
      <alignment horizontal="center" vertical="center"/>
    </xf>
    <xf numFmtId="0" fontId="4" fillId="18" borderId="7" xfId="0" applyFont="1" applyFill="1" applyBorder="1"/>
    <xf numFmtId="165" fontId="17" fillId="0" borderId="7" xfId="0" applyNumberFormat="1" applyFont="1" applyBorder="1" applyAlignment="1">
      <alignment horizontal="center"/>
    </xf>
    <xf numFmtId="165" fontId="17" fillId="8" borderId="7" xfId="0" applyNumberFormat="1" applyFont="1" applyFill="1" applyBorder="1" applyAlignment="1">
      <alignment horizontal="center"/>
    </xf>
    <xf numFmtId="0" fontId="4" fillId="17" borderId="19" xfId="0" applyFont="1" applyFill="1" applyBorder="1" applyAlignment="1">
      <alignment horizontal="center" vertical="center"/>
    </xf>
    <xf numFmtId="0" fontId="4" fillId="17" borderId="19" xfId="0" applyFont="1" applyFill="1" applyBorder="1" applyAlignment="1">
      <alignment horizontal="center"/>
    </xf>
    <xf numFmtId="0" fontId="4" fillId="18" borderId="19" xfId="0" applyFont="1" applyFill="1" applyBorder="1" applyAlignment="1">
      <alignment horizontal="center" vertical="center"/>
    </xf>
    <xf numFmtId="0" fontId="4" fillId="18" borderId="19" xfId="0" applyFont="1" applyFill="1" applyBorder="1" applyAlignment="1">
      <alignment horizontal="center"/>
    </xf>
    <xf numFmtId="0" fontId="4" fillId="19" borderId="7" xfId="0" applyFont="1" applyFill="1" applyBorder="1" applyAlignment="1">
      <alignment horizontal="center" vertical="center"/>
    </xf>
    <xf numFmtId="0" fontId="4" fillId="19" borderId="7" xfId="0" applyFont="1" applyFill="1" applyBorder="1"/>
    <xf numFmtId="1" fontId="4" fillId="14" borderId="19" xfId="0" applyNumberFormat="1" applyFont="1" applyFill="1" applyBorder="1" applyAlignment="1">
      <alignment horizontal="center" vertical="center"/>
    </xf>
    <xf numFmtId="1" fontId="4" fillId="14" borderId="19" xfId="0" applyNumberFormat="1" applyFont="1" applyFill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17" fillId="0" borderId="2" xfId="0" applyNumberFormat="1" applyFont="1" applyBorder="1" applyAlignment="1">
      <alignment horizontal="center"/>
    </xf>
    <xf numFmtId="1" fontId="17" fillId="4" borderId="21" xfId="0" applyNumberFormat="1" applyFont="1" applyFill="1" applyBorder="1" applyAlignment="1">
      <alignment horizontal="left"/>
    </xf>
    <xf numFmtId="1" fontId="17" fillId="4" borderId="19" xfId="0" applyNumberFormat="1" applyFont="1" applyFill="1" applyBorder="1" applyAlignment="1">
      <alignment horizontal="center"/>
    </xf>
    <xf numFmtId="0" fontId="4" fillId="4" borderId="19" xfId="0" applyFont="1" applyFill="1" applyBorder="1" applyAlignment="1">
      <alignment horizontal="center" vertical="center"/>
    </xf>
    <xf numFmtId="1" fontId="17" fillId="8" borderId="17" xfId="0" applyNumberFormat="1" applyFont="1" applyFill="1" applyBorder="1" applyAlignment="1">
      <alignment horizontal="center"/>
    </xf>
    <xf numFmtId="1" fontId="17" fillId="3" borderId="7" xfId="0" applyNumberFormat="1" applyFont="1" applyFill="1" applyBorder="1" applyAlignment="1">
      <alignment horizontal="left"/>
    </xf>
    <xf numFmtId="1" fontId="17" fillId="8" borderId="7" xfId="0" applyNumberFormat="1" applyFont="1" applyFill="1" applyBorder="1" applyAlignment="1">
      <alignment horizontal="left"/>
    </xf>
    <xf numFmtId="1" fontId="17" fillId="8" borderId="21" xfId="0" applyNumberFormat="1" applyFont="1" applyFill="1" applyBorder="1"/>
    <xf numFmtId="1" fontId="17" fillId="0" borderId="4" xfId="0" applyNumberFormat="1" applyFont="1" applyBorder="1"/>
    <xf numFmtId="0" fontId="18" fillId="9" borderId="19" xfId="0" applyFont="1" applyFill="1" applyBorder="1" applyAlignment="1">
      <alignment horizontal="center"/>
    </xf>
    <xf numFmtId="0" fontId="18" fillId="0" borderId="0" xfId="0" applyFont="1"/>
    <xf numFmtId="0" fontId="18" fillId="8" borderId="7" xfId="0" applyFont="1" applyFill="1" applyBorder="1" applyAlignment="1">
      <alignment horizontal="center"/>
    </xf>
    <xf numFmtId="0" fontId="4" fillId="14" borderId="7" xfId="0" applyFont="1" applyFill="1" applyBorder="1" applyAlignment="1">
      <alignment horizontal="center" vertical="center"/>
    </xf>
    <xf numFmtId="0" fontId="4" fillId="14" borderId="7" xfId="0" applyFont="1" applyFill="1" applyBorder="1" applyAlignment="1">
      <alignment horizontal="center"/>
    </xf>
    <xf numFmtId="0" fontId="17" fillId="0" borderId="0" xfId="0" applyFont="1"/>
    <xf numFmtId="1" fontId="17" fillId="0" borderId="7" xfId="0" applyNumberFormat="1" applyFont="1" applyBorder="1" applyAlignment="1">
      <alignment horizontal="center" vertical="center"/>
    </xf>
    <xf numFmtId="0" fontId="17" fillId="10" borderId="7" xfId="0" applyFont="1" applyFill="1" applyBorder="1" applyAlignment="1">
      <alignment horizontal="center" vertical="center"/>
    </xf>
    <xf numFmtId="0" fontId="17" fillId="10" borderId="7" xfId="0" applyFont="1" applyFill="1" applyBorder="1"/>
    <xf numFmtId="0" fontId="4" fillId="10" borderId="7" xfId="0" applyFont="1" applyFill="1" applyBorder="1" applyAlignment="1">
      <alignment horizontal="center" vertical="center"/>
    </xf>
    <xf numFmtId="0" fontId="4" fillId="10" borderId="7" xfId="0" applyFont="1" applyFill="1" applyBorder="1"/>
    <xf numFmtId="0" fontId="4" fillId="9" borderId="7" xfId="0" applyFont="1" applyFill="1" applyBorder="1" applyAlignment="1">
      <alignment horizontal="center" vertical="center"/>
    </xf>
    <xf numFmtId="0" fontId="4" fillId="9" borderId="7" xfId="0" applyFont="1" applyFill="1" applyBorder="1"/>
    <xf numFmtId="1" fontId="17" fillId="8" borderId="7" xfId="0" applyNumberFormat="1" applyFont="1" applyFill="1" applyBorder="1" applyAlignment="1">
      <alignment horizontal="center" vertical="center"/>
    </xf>
    <xf numFmtId="1" fontId="17" fillId="8" borderId="16" xfId="0" applyNumberFormat="1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17" fillId="8" borderId="7" xfId="0" applyFont="1" applyFill="1" applyBorder="1" applyAlignment="1">
      <alignment horizontal="center"/>
    </xf>
    <xf numFmtId="1" fontId="17" fillId="0" borderId="0" xfId="0" applyNumberFormat="1" applyFont="1"/>
    <xf numFmtId="0" fontId="4" fillId="20" borderId="19" xfId="0" applyFont="1" applyFill="1" applyBorder="1" applyAlignment="1">
      <alignment horizontal="center" vertical="center"/>
    </xf>
    <xf numFmtId="0" fontId="4" fillId="21" borderId="19" xfId="0" applyFont="1" applyFill="1" applyBorder="1" applyAlignment="1">
      <alignment horizontal="center" vertical="center"/>
    </xf>
    <xf numFmtId="0" fontId="4" fillId="20" borderId="19" xfId="0" applyFont="1" applyFill="1" applyBorder="1" applyAlignment="1">
      <alignment horizontal="center"/>
    </xf>
    <xf numFmtId="0" fontId="4" fillId="21" borderId="19" xfId="0" applyFont="1" applyFill="1" applyBorder="1" applyAlignment="1">
      <alignment horizontal="center"/>
    </xf>
    <xf numFmtId="0" fontId="4" fillId="22" borderId="19" xfId="0" applyFont="1" applyFill="1" applyBorder="1" applyAlignment="1">
      <alignment horizontal="center" vertical="center"/>
    </xf>
    <xf numFmtId="0" fontId="4" fillId="21" borderId="7" xfId="0" applyFont="1" applyFill="1" applyBorder="1" applyAlignment="1">
      <alignment horizontal="center" vertical="center"/>
    </xf>
    <xf numFmtId="0" fontId="4" fillId="23" borderId="7" xfId="0" applyFont="1" applyFill="1" applyBorder="1" applyAlignment="1">
      <alignment horizontal="center" vertical="center"/>
    </xf>
    <xf numFmtId="0" fontId="4" fillId="23" borderId="19" xfId="0" applyFont="1" applyFill="1" applyBorder="1" applyAlignment="1">
      <alignment horizontal="center" vertical="center"/>
    </xf>
    <xf numFmtId="0" fontId="4" fillId="22" borderId="7" xfId="0" applyFont="1" applyFill="1" applyBorder="1" applyAlignment="1">
      <alignment horizontal="center" vertical="center"/>
    </xf>
    <xf numFmtId="0" fontId="4" fillId="24" borderId="19" xfId="0" applyFont="1" applyFill="1" applyBorder="1" applyAlignment="1">
      <alignment horizontal="center" vertical="center"/>
    </xf>
    <xf numFmtId="0" fontId="17" fillId="21" borderId="7" xfId="0" applyFont="1" applyFill="1" applyBorder="1" applyAlignment="1">
      <alignment horizontal="center" vertical="center"/>
    </xf>
    <xf numFmtId="0" fontId="4" fillId="20" borderId="7" xfId="0" applyFont="1" applyFill="1" applyBorder="1" applyAlignment="1">
      <alignment horizontal="center" vertical="center"/>
    </xf>
    <xf numFmtId="0" fontId="4" fillId="24" borderId="7" xfId="0" applyFont="1" applyFill="1" applyBorder="1" applyAlignment="1">
      <alignment horizontal="center" vertical="center"/>
    </xf>
    <xf numFmtId="0" fontId="19" fillId="0" borderId="0" xfId="0" applyFont="1"/>
    <xf numFmtId="0" fontId="19" fillId="3" borderId="23" xfId="0" applyFont="1" applyFill="1" applyBorder="1"/>
    <xf numFmtId="0" fontId="20" fillId="0" borderId="0" xfId="0" applyFont="1"/>
    <xf numFmtId="1" fontId="16" fillId="0" borderId="0" xfId="0" applyNumberFormat="1" applyFont="1"/>
    <xf numFmtId="1" fontId="6" fillId="0" borderId="6" xfId="0" applyNumberFormat="1" applyFont="1" applyBorder="1" applyAlignment="1">
      <alignment horizontal="center"/>
    </xf>
    <xf numFmtId="0" fontId="4" fillId="0" borderId="7" xfId="0" applyFont="1" applyBorder="1" applyAlignment="1">
      <alignment horizontal="left"/>
    </xf>
    <xf numFmtId="1" fontId="4" fillId="0" borderId="7" xfId="0" applyNumberFormat="1" applyFont="1" applyBorder="1"/>
    <xf numFmtId="0" fontId="17" fillId="17" borderId="7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2" fillId="0" borderId="7" xfId="0" applyFont="1" applyBorder="1"/>
    <xf numFmtId="0" fontId="22" fillId="0" borderId="8" xfId="0" applyFont="1" applyBorder="1"/>
    <xf numFmtId="0" fontId="22" fillId="0" borderId="11" xfId="0" applyFont="1" applyBorder="1"/>
    <xf numFmtId="0" fontId="8" fillId="0" borderId="0" xfId="0" applyFont="1"/>
    <xf numFmtId="0" fontId="4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/>
    <xf numFmtId="0" fontId="4" fillId="0" borderId="7" xfId="0" applyFont="1" applyBorder="1" applyAlignment="1">
      <alignment wrapText="1"/>
    </xf>
    <xf numFmtId="0" fontId="4" fillId="31" borderId="37" xfId="0" applyFont="1" applyFill="1" applyBorder="1" applyAlignment="1">
      <alignment wrapText="1"/>
    </xf>
    <xf numFmtId="0" fontId="4" fillId="31" borderId="1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0" borderId="14" xfId="0" applyFont="1" applyBorder="1" applyAlignment="1">
      <alignment horizontal="center" vertical="center" wrapText="1"/>
    </xf>
    <xf numFmtId="0" fontId="22" fillId="32" borderId="21" xfId="0" applyFont="1" applyFill="1" applyBorder="1" applyAlignment="1">
      <alignment horizontal="center" vertical="center" wrapText="1"/>
    </xf>
    <xf numFmtId="0" fontId="22" fillId="32" borderId="7" xfId="0" applyFont="1" applyFill="1" applyBorder="1" applyAlignment="1">
      <alignment horizontal="center" vertical="center" wrapText="1"/>
    </xf>
    <xf numFmtId="0" fontId="4" fillId="32" borderId="23" xfId="0" applyFont="1" applyFill="1" applyBorder="1"/>
    <xf numFmtId="0" fontId="4" fillId="32" borderId="21" xfId="0" applyFont="1" applyFill="1" applyBorder="1" applyAlignment="1">
      <alignment horizontal="center"/>
    </xf>
    <xf numFmtId="0" fontId="4" fillId="32" borderId="7" xfId="0" applyFont="1" applyFill="1" applyBorder="1" applyAlignment="1">
      <alignment horizontal="center"/>
    </xf>
    <xf numFmtId="0" fontId="4" fillId="32" borderId="21" xfId="0" applyFont="1" applyFill="1" applyBorder="1"/>
    <xf numFmtId="0" fontId="4" fillId="32" borderId="7" xfId="0" applyFont="1" applyFill="1" applyBorder="1"/>
    <xf numFmtId="0" fontId="8" fillId="0" borderId="3" xfId="0" applyFont="1" applyBorder="1" applyAlignment="1">
      <alignment horizontal="center" wrapText="1"/>
    </xf>
    <xf numFmtId="0" fontId="24" fillId="0" borderId="7" xfId="0" applyFont="1" applyBorder="1" applyAlignment="1">
      <alignment vertical="center" wrapText="1"/>
    </xf>
    <xf numFmtId="0" fontId="8" fillId="0" borderId="7" xfId="0" applyFont="1" applyBorder="1"/>
    <xf numFmtId="0" fontId="4" fillId="0" borderId="4" xfId="0" applyFont="1" applyBorder="1"/>
    <xf numFmtId="0" fontId="4" fillId="3" borderId="7" xfId="0" applyFont="1" applyFill="1" applyBorder="1" applyAlignment="1">
      <alignment wrapText="1"/>
    </xf>
    <xf numFmtId="0" fontId="4" fillId="3" borderId="7" xfId="0" applyFont="1" applyFill="1" applyBorder="1" applyAlignment="1">
      <alignment horizontal="center"/>
    </xf>
    <xf numFmtId="0" fontId="8" fillId="0" borderId="9" xfId="0" applyFont="1" applyBorder="1" applyAlignment="1">
      <alignment horizontal="center" wrapText="1"/>
    </xf>
    <xf numFmtId="0" fontId="8" fillId="0" borderId="7" xfId="0" applyFont="1" applyBorder="1" applyAlignment="1">
      <alignment vertical="center" wrapText="1"/>
    </xf>
    <xf numFmtId="0" fontId="8" fillId="3" borderId="7" xfId="0" applyFont="1" applyFill="1" applyBorder="1"/>
    <xf numFmtId="0" fontId="25" fillId="3" borderId="7" xfId="0" applyFont="1" applyFill="1" applyBorder="1"/>
    <xf numFmtId="0" fontId="24" fillId="3" borderId="7" xfId="0" applyFont="1" applyFill="1" applyBorder="1"/>
    <xf numFmtId="0" fontId="24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4" fillId="0" borderId="0" xfId="0" applyFont="1" applyAlignment="1">
      <alignment vertical="center" wrapText="1"/>
    </xf>
    <xf numFmtId="0" fontId="4" fillId="3" borderId="7" xfId="0" applyFont="1" applyFill="1" applyBorder="1" applyAlignment="1">
      <alignment horizontal="left"/>
    </xf>
    <xf numFmtId="0" fontId="26" fillId="3" borderId="7" xfId="0" applyFont="1" applyFill="1" applyBorder="1"/>
    <xf numFmtId="0" fontId="4" fillId="3" borderId="7" xfId="0" applyFont="1" applyFill="1" applyBorder="1" applyAlignment="1">
      <alignment horizontal="left" wrapText="1"/>
    </xf>
    <xf numFmtId="0" fontId="8" fillId="0" borderId="0" xfId="0" applyFont="1" applyAlignment="1">
      <alignment vertical="center" wrapText="1"/>
    </xf>
    <xf numFmtId="0" fontId="18" fillId="3" borderId="7" xfId="0" applyFont="1" applyFill="1" applyBorder="1"/>
    <xf numFmtId="0" fontId="4" fillId="3" borderId="7" xfId="0" applyFont="1" applyFill="1" applyBorder="1" applyAlignment="1">
      <alignment horizontal="center" vertical="center"/>
    </xf>
    <xf numFmtId="0" fontId="9" fillId="3" borderId="7" xfId="0" applyFont="1" applyFill="1" applyBorder="1"/>
    <xf numFmtId="0" fontId="9" fillId="3" borderId="7" xfId="0" applyFont="1" applyFill="1" applyBorder="1" applyAlignment="1">
      <alignment horizontal="center"/>
    </xf>
    <xf numFmtId="0" fontId="26" fillId="3" borderId="7" xfId="0" applyFont="1" applyFill="1" applyBorder="1" applyAlignment="1">
      <alignment horizontal="center"/>
    </xf>
    <xf numFmtId="0" fontId="8" fillId="32" borderId="21" xfId="0" applyFont="1" applyFill="1" applyBorder="1" applyAlignment="1">
      <alignment horizontal="center" vertical="center" wrapText="1"/>
    </xf>
    <xf numFmtId="0" fontId="22" fillId="32" borderId="7" xfId="0" applyFont="1" applyFill="1" applyBorder="1" applyAlignment="1">
      <alignment horizontal="center"/>
    </xf>
    <xf numFmtId="0" fontId="8" fillId="32" borderId="7" xfId="0" applyFont="1" applyFill="1" applyBorder="1" applyAlignment="1">
      <alignment horizontal="center"/>
    </xf>
    <xf numFmtId="0" fontId="8" fillId="32" borderId="23" xfId="0" applyFont="1" applyFill="1" applyBorder="1" applyAlignment="1">
      <alignment horizontal="center" vertical="center" wrapText="1"/>
    </xf>
    <xf numFmtId="0" fontId="22" fillId="32" borderId="23" xfId="0" applyFont="1" applyFill="1" applyBorder="1" applyAlignment="1">
      <alignment horizontal="center"/>
    </xf>
    <xf numFmtId="0" fontId="8" fillId="32" borderId="23" xfId="0" applyFont="1" applyFill="1" applyBorder="1" applyAlignment="1">
      <alignment horizontal="center"/>
    </xf>
    <xf numFmtId="0" fontId="8" fillId="32" borderId="17" xfId="0" applyFont="1" applyFill="1" applyBorder="1" applyAlignment="1">
      <alignment horizontal="center"/>
    </xf>
    <xf numFmtId="0" fontId="8" fillId="32" borderId="42" xfId="0" applyFont="1" applyFill="1" applyBorder="1" applyAlignment="1">
      <alignment horizontal="center"/>
    </xf>
    <xf numFmtId="0" fontId="8" fillId="32" borderId="21" xfId="0" applyFont="1" applyFill="1" applyBorder="1" applyAlignment="1">
      <alignment horizontal="center"/>
    </xf>
    <xf numFmtId="0" fontId="22" fillId="0" borderId="0" xfId="0" applyFont="1"/>
    <xf numFmtId="0" fontId="27" fillId="0" borderId="0" xfId="0" applyFont="1"/>
    <xf numFmtId="0" fontId="4" fillId="0" borderId="14" xfId="0" applyFont="1" applyBorder="1"/>
    <xf numFmtId="0" fontId="8" fillId="0" borderId="3" xfId="0" applyFont="1" applyBorder="1" applyAlignment="1">
      <alignment wrapText="1"/>
    </xf>
    <xf numFmtId="0" fontId="8" fillId="0" borderId="3" xfId="0" applyFont="1" applyBorder="1"/>
    <xf numFmtId="0" fontId="29" fillId="0" borderId="0" xfId="0" applyFont="1" applyAlignment="1">
      <alignment vertical="center"/>
    </xf>
    <xf numFmtId="0" fontId="29" fillId="0" borderId="0" xfId="0" applyFont="1"/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7" xfId="0" applyFont="1" applyBorder="1" applyAlignment="1">
      <alignment horizontal="center" vertical="center"/>
    </xf>
    <xf numFmtId="0" fontId="32" fillId="0" borderId="59" xfId="0" applyFont="1" applyBorder="1" applyAlignment="1">
      <alignment horizontal="center" vertical="center"/>
    </xf>
    <xf numFmtId="0" fontId="30" fillId="0" borderId="61" xfId="0" applyFont="1" applyBorder="1" applyAlignment="1">
      <alignment horizontal="center" vertical="center"/>
    </xf>
    <xf numFmtId="0" fontId="30" fillId="0" borderId="64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 wrapText="1"/>
    </xf>
    <xf numFmtId="0" fontId="30" fillId="0" borderId="66" xfId="0" applyFont="1" applyBorder="1" applyAlignment="1">
      <alignment horizontal="center" vertical="center"/>
    </xf>
    <xf numFmtId="0" fontId="30" fillId="0" borderId="67" xfId="0" applyFont="1" applyBorder="1" applyAlignment="1">
      <alignment horizontal="center" vertical="center"/>
    </xf>
    <xf numFmtId="0" fontId="33" fillId="0" borderId="68" xfId="0" applyFont="1" applyBorder="1" applyAlignment="1">
      <alignment vertical="top"/>
    </xf>
    <xf numFmtId="0" fontId="34" fillId="0" borderId="70" xfId="0" applyFont="1" applyBorder="1" applyAlignment="1">
      <alignment horizontal="left" vertical="top" wrapText="1"/>
    </xf>
    <xf numFmtId="0" fontId="35" fillId="0" borderId="71" xfId="0" applyFont="1" applyBorder="1" applyAlignment="1">
      <alignment horizontal="left" vertical="center" wrapText="1" readingOrder="1"/>
    </xf>
    <xf numFmtId="0" fontId="29" fillId="0" borderId="71" xfId="0" applyFont="1" applyBorder="1" applyAlignment="1">
      <alignment horizontal="center" vertical="center"/>
    </xf>
    <xf numFmtId="0" fontId="29" fillId="0" borderId="71" xfId="0" applyFont="1" applyBorder="1" applyAlignment="1">
      <alignment horizontal="center"/>
    </xf>
    <xf numFmtId="0" fontId="29" fillId="0" borderId="72" xfId="0" applyFont="1" applyBorder="1" applyAlignment="1">
      <alignment horizontal="center"/>
    </xf>
    <xf numFmtId="0" fontId="33" fillId="0" borderId="60" xfId="0" applyFont="1" applyBorder="1" applyAlignment="1">
      <alignment vertical="top"/>
    </xf>
    <xf numFmtId="0" fontId="36" fillId="0" borderId="14" xfId="0" applyFont="1" applyBorder="1" applyAlignment="1">
      <alignment horizontal="center" vertical="top" wrapText="1"/>
    </xf>
    <xf numFmtId="0" fontId="35" fillId="0" borderId="6" xfId="0" applyFont="1" applyBorder="1" applyAlignment="1">
      <alignment horizontal="left" vertical="center" wrapText="1" readingOrder="1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/>
    </xf>
    <xf numFmtId="0" fontId="29" fillId="0" borderId="73" xfId="0" applyFont="1" applyBorder="1" applyAlignment="1">
      <alignment horizontal="center"/>
    </xf>
    <xf numFmtId="0" fontId="33" fillId="0" borderId="74" xfId="0" applyFont="1" applyBorder="1" applyAlignment="1">
      <alignment vertical="top"/>
    </xf>
    <xf numFmtId="0" fontId="34" fillId="0" borderId="2" xfId="0" applyFont="1" applyBorder="1" applyAlignment="1">
      <alignment horizontal="left" vertical="top" wrapText="1"/>
    </xf>
    <xf numFmtId="0" fontId="34" fillId="0" borderId="4" xfId="0" applyFont="1" applyBorder="1" applyAlignment="1">
      <alignment vertical="top" wrapText="1"/>
    </xf>
    <xf numFmtId="0" fontId="36" fillId="0" borderId="4" xfId="0" applyFont="1" applyBorder="1" applyAlignment="1">
      <alignment horizontal="center" vertical="top" wrapText="1"/>
    </xf>
    <xf numFmtId="0" fontId="35" fillId="0" borderId="7" xfId="0" applyFont="1" applyBorder="1" applyAlignment="1">
      <alignment horizontal="left" vertical="center" wrapText="1" readingOrder="1"/>
    </xf>
    <xf numFmtId="0" fontId="29" fillId="0" borderId="7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/>
    </xf>
    <xf numFmtId="0" fontId="29" fillId="0" borderId="59" xfId="0" applyFont="1" applyBorder="1" applyAlignment="1">
      <alignment horizontal="center"/>
    </xf>
    <xf numFmtId="0" fontId="33" fillId="0" borderId="2" xfId="0" applyFont="1" applyBorder="1" applyAlignment="1">
      <alignment vertical="top"/>
    </xf>
    <xf numFmtId="0" fontId="34" fillId="0" borderId="4" xfId="0" applyFont="1" applyBorder="1" applyAlignment="1">
      <alignment horizontal="left" vertical="top" wrapText="1"/>
    </xf>
    <xf numFmtId="0" fontId="34" fillId="0" borderId="2" xfId="0" applyFont="1" applyBorder="1" applyAlignment="1">
      <alignment vertical="top" wrapText="1"/>
    </xf>
    <xf numFmtId="0" fontId="33" fillId="0" borderId="2" xfId="0" applyFont="1" applyBorder="1" applyAlignment="1">
      <alignment horizontal="left" vertical="top"/>
    </xf>
    <xf numFmtId="0" fontId="33" fillId="0" borderId="4" xfId="0" applyFont="1" applyBorder="1" applyAlignment="1">
      <alignment vertical="top"/>
    </xf>
    <xf numFmtId="0" fontId="32" fillId="0" borderId="4" xfId="0" applyFont="1" applyBorder="1" applyAlignment="1">
      <alignment horizontal="center" vertical="top"/>
    </xf>
    <xf numFmtId="0" fontId="34" fillId="0" borderId="4" xfId="0" applyFont="1" applyBorder="1" applyAlignment="1">
      <alignment horizontal="center" vertical="top" wrapText="1"/>
    </xf>
    <xf numFmtId="0" fontId="37" fillId="0" borderId="4" xfId="0" applyFont="1" applyBorder="1" applyAlignment="1">
      <alignment horizontal="center" vertical="top" wrapText="1"/>
    </xf>
    <xf numFmtId="0" fontId="34" fillId="0" borderId="4" xfId="0" applyFont="1" applyBorder="1" applyAlignment="1">
      <alignment horizontal="left" vertical="top"/>
    </xf>
    <xf numFmtId="0" fontId="36" fillId="0" borderId="4" xfId="0" applyFont="1" applyBorder="1" applyAlignment="1">
      <alignment horizontal="center" vertical="top"/>
    </xf>
    <xf numFmtId="0" fontId="35" fillId="0" borderId="7" xfId="0" applyFont="1" applyBorder="1" applyAlignment="1">
      <alignment horizontal="left" vertical="center" readingOrder="1"/>
    </xf>
    <xf numFmtId="9" fontId="34" fillId="0" borderId="4" xfId="0" applyNumberFormat="1" applyFont="1" applyBorder="1" applyAlignment="1">
      <alignment horizontal="center" vertical="top" wrapText="1"/>
    </xf>
    <xf numFmtId="0" fontId="33" fillId="0" borderId="75" xfId="0" applyFont="1" applyBorder="1" applyAlignment="1">
      <alignment vertical="top"/>
    </xf>
    <xf numFmtId="0" fontId="33" fillId="0" borderId="8" xfId="0" applyFont="1" applyBorder="1" applyAlignment="1">
      <alignment vertical="top"/>
    </xf>
    <xf numFmtId="0" fontId="34" fillId="0" borderId="10" xfId="0" applyFont="1" applyBorder="1" applyAlignment="1">
      <alignment horizontal="center" vertical="top" wrapText="1"/>
    </xf>
    <xf numFmtId="0" fontId="35" fillId="0" borderId="1" xfId="0" applyFont="1" applyBorder="1" applyAlignment="1">
      <alignment horizontal="left" vertical="center" wrapText="1" readingOrder="1"/>
    </xf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/>
    </xf>
    <xf numFmtId="0" fontId="29" fillId="0" borderId="76" xfId="0" applyFont="1" applyBorder="1" applyAlignment="1">
      <alignment horizontal="center"/>
    </xf>
    <xf numFmtId="0" fontId="32" fillId="0" borderId="75" xfId="0" applyFont="1" applyBorder="1" applyAlignment="1">
      <alignment vertical="top"/>
    </xf>
    <xf numFmtId="0" fontId="32" fillId="0" borderId="8" xfId="0" applyFont="1" applyBorder="1" applyAlignment="1">
      <alignment vertical="top"/>
    </xf>
    <xf numFmtId="0" fontId="36" fillId="0" borderId="10" xfId="0" applyFont="1" applyBorder="1" applyAlignment="1">
      <alignment horizontal="left" vertical="top" wrapText="1"/>
    </xf>
    <xf numFmtId="0" fontId="36" fillId="0" borderId="10" xfId="0" applyFont="1" applyBorder="1" applyAlignment="1">
      <alignment horizontal="center" vertical="top" wrapText="1"/>
    </xf>
    <xf numFmtId="0" fontId="30" fillId="0" borderId="77" xfId="0" applyFont="1" applyBorder="1" applyAlignment="1">
      <alignment vertical="center"/>
    </xf>
    <xf numFmtId="0" fontId="29" fillId="0" borderId="80" xfId="0" applyFont="1" applyBorder="1" applyAlignment="1">
      <alignment horizontal="center" vertical="center"/>
    </xf>
    <xf numFmtId="0" fontId="33" fillId="0" borderId="0" xfId="0" applyFont="1"/>
    <xf numFmtId="0" fontId="38" fillId="0" borderId="0" xfId="0" applyFont="1"/>
    <xf numFmtId="0" fontId="39" fillId="0" borderId="0" xfId="0" applyFont="1" applyAlignment="1">
      <alignment horizontal="center"/>
    </xf>
    <xf numFmtId="0" fontId="39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4" fillId="0" borderId="7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7" xfId="0" applyFont="1" applyBorder="1" applyAlignment="1">
      <alignment vertical="top"/>
    </xf>
    <xf numFmtId="0" fontId="4" fillId="0" borderId="7" xfId="0" applyFont="1" applyBorder="1" applyAlignment="1">
      <alignment horizontal="left" vertical="top"/>
    </xf>
    <xf numFmtId="0" fontId="40" fillId="0" borderId="7" xfId="0" applyFont="1" applyBorder="1"/>
    <xf numFmtId="0" fontId="40" fillId="0" borderId="7" xfId="0" applyFont="1" applyBorder="1" applyAlignment="1">
      <alignment horizontal="center"/>
    </xf>
    <xf numFmtId="0" fontId="4" fillId="0" borderId="5" xfId="0" applyFont="1" applyBorder="1"/>
    <xf numFmtId="0" fontId="8" fillId="0" borderId="7" xfId="0" applyFont="1" applyBorder="1" applyAlignment="1">
      <alignment horizontal="center"/>
    </xf>
    <xf numFmtId="0" fontId="22" fillId="0" borderId="0" xfId="0" applyFont="1" applyAlignment="1">
      <alignment horizontal="right"/>
    </xf>
    <xf numFmtId="0" fontId="21" fillId="0" borderId="0" xfId="0" applyFont="1"/>
    <xf numFmtId="0" fontId="4" fillId="0" borderId="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8" fillId="32" borderId="20" xfId="0" applyFont="1" applyFill="1" applyBorder="1"/>
    <xf numFmtId="0" fontId="8" fillId="32" borderId="37" xfId="0" applyFont="1" applyFill="1" applyBorder="1"/>
    <xf numFmtId="0" fontId="8" fillId="32" borderId="84" xfId="0" applyFont="1" applyFill="1" applyBorder="1"/>
    <xf numFmtId="0" fontId="8" fillId="32" borderId="7" xfId="0" applyFont="1" applyFill="1" applyBorder="1"/>
    <xf numFmtId="0" fontId="4" fillId="32" borderId="7" xfId="0" applyFont="1" applyFill="1" applyBorder="1" applyAlignment="1">
      <alignment horizontal="center" vertical="center" wrapText="1"/>
    </xf>
    <xf numFmtId="0" fontId="8" fillId="32" borderId="21" xfId="0" applyFont="1" applyFill="1" applyBorder="1"/>
    <xf numFmtId="0" fontId="4" fillId="32" borderId="17" xfId="0" applyFont="1" applyFill="1" applyBorder="1" applyAlignment="1">
      <alignment horizontal="right"/>
    </xf>
    <xf numFmtId="0" fontId="4" fillId="32" borderId="17" xfId="0" applyFont="1" applyFill="1" applyBorder="1"/>
    <xf numFmtId="0" fontId="4" fillId="31" borderId="21" xfId="0" applyFont="1" applyFill="1" applyBorder="1"/>
    <xf numFmtId="0" fontId="4" fillId="31" borderId="7" xfId="0" applyFont="1" applyFill="1" applyBorder="1"/>
    <xf numFmtId="0" fontId="22" fillId="32" borderId="16" xfId="0" applyFont="1" applyFill="1" applyBorder="1" applyAlignment="1">
      <alignment horizontal="center"/>
    </xf>
    <xf numFmtId="0" fontId="8" fillId="32" borderId="17" xfId="0" applyFont="1" applyFill="1" applyBorder="1"/>
    <xf numFmtId="0" fontId="4" fillId="32" borderId="37" xfId="0" applyFont="1" applyFill="1" applyBorder="1"/>
    <xf numFmtId="0" fontId="26" fillId="0" borderId="7" xfId="0" applyFont="1" applyBorder="1"/>
    <xf numFmtId="0" fontId="4" fillId="3" borderId="21" xfId="0" applyFont="1" applyFill="1" applyBorder="1"/>
    <xf numFmtId="0" fontId="4" fillId="32" borderId="21" xfId="0" applyFont="1" applyFill="1" applyBorder="1" applyAlignment="1">
      <alignment horizontal="left"/>
    </xf>
    <xf numFmtId="9" fontId="4" fillId="32" borderId="21" xfId="0" applyNumberFormat="1" applyFont="1" applyFill="1" applyBorder="1" applyAlignment="1">
      <alignment horizontal="left"/>
    </xf>
    <xf numFmtId="0" fontId="4" fillId="32" borderId="21" xfId="0" applyFont="1" applyFill="1" applyBorder="1" applyAlignment="1">
      <alignment vertical="top"/>
    </xf>
    <xf numFmtId="0" fontId="4" fillId="32" borderId="21" xfId="0" applyFont="1" applyFill="1" applyBorder="1" applyAlignment="1">
      <alignment horizontal="left" vertical="top" wrapText="1"/>
    </xf>
    <xf numFmtId="0" fontId="4" fillId="32" borderId="17" xfId="0" applyFont="1" applyFill="1" applyBorder="1" applyAlignment="1">
      <alignment horizontal="left" vertical="top"/>
    </xf>
    <xf numFmtId="0" fontId="4" fillId="32" borderId="37" xfId="0" applyFont="1" applyFill="1" applyBorder="1" applyAlignment="1">
      <alignment horizontal="left" vertical="top" wrapText="1"/>
    </xf>
    <xf numFmtId="0" fontId="4" fillId="32" borderId="17" xfId="0" applyFont="1" applyFill="1" applyBorder="1" applyAlignment="1">
      <alignment horizontal="left" vertical="top" wrapText="1"/>
    </xf>
    <xf numFmtId="0" fontId="22" fillId="0" borderId="2" xfId="0" applyFont="1" applyBorder="1"/>
    <xf numFmtId="0" fontId="4" fillId="0" borderId="14" xfId="0" applyFont="1" applyBorder="1" applyAlignment="1">
      <alignment wrapText="1"/>
    </xf>
    <xf numFmtId="0" fontId="4" fillId="32" borderId="19" xfId="0" applyFont="1" applyFill="1" applyBorder="1" applyAlignment="1">
      <alignment horizontal="center" vertical="center" wrapText="1"/>
    </xf>
    <xf numFmtId="0" fontId="4" fillId="32" borderId="19" xfId="0" applyFont="1" applyFill="1" applyBorder="1" applyAlignment="1">
      <alignment vertical="center" wrapText="1"/>
    </xf>
    <xf numFmtId="0" fontId="4" fillId="32" borderId="7" xfId="0" applyFont="1" applyFill="1" applyBorder="1" applyAlignment="1">
      <alignment vertical="center" wrapText="1"/>
    </xf>
    <xf numFmtId="0" fontId="24" fillId="0" borderId="3" xfId="0" applyFont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4" fillId="32" borderId="21" xfId="0" applyFont="1" applyFill="1" applyBorder="1" applyAlignment="1">
      <alignment vertical="center"/>
    </xf>
    <xf numFmtId="0" fontId="22" fillId="0" borderId="6" xfId="0" applyFont="1" applyBorder="1" applyAlignment="1">
      <alignment horizontal="center"/>
    </xf>
    <xf numFmtId="0" fontId="8" fillId="32" borderId="17" xfId="0" applyFont="1" applyFill="1" applyBorder="1" applyAlignment="1">
      <alignment horizontal="right"/>
    </xf>
    <xf numFmtId="0" fontId="8" fillId="2" borderId="21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4" fillId="32" borderId="17" xfId="0" applyFont="1" applyFill="1" applyBorder="1" applyAlignment="1">
      <alignment vertical="center"/>
    </xf>
    <xf numFmtId="0" fontId="4" fillId="32" borderId="17" xfId="0" applyFont="1" applyFill="1" applyBorder="1" applyAlignment="1">
      <alignment horizontal="center"/>
    </xf>
    <xf numFmtId="0" fontId="4" fillId="0" borderId="3" xfId="0" applyFont="1" applyBorder="1"/>
    <xf numFmtId="0" fontId="24" fillId="0" borderId="11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4" fillId="0" borderId="13" xfId="0" applyFont="1" applyBorder="1"/>
    <xf numFmtId="0" fontId="8" fillId="0" borderId="3" xfId="0" applyFont="1" applyBorder="1" applyAlignment="1">
      <alignment horizontal="center" vertical="top" wrapText="1"/>
    </xf>
    <xf numFmtId="0" fontId="8" fillId="0" borderId="11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44" fillId="0" borderId="0" xfId="0" applyFont="1"/>
    <xf numFmtId="0" fontId="44" fillId="0" borderId="0" xfId="0" applyFont="1" applyAlignment="1">
      <alignment vertical="center"/>
    </xf>
    <xf numFmtId="0" fontId="44" fillId="0" borderId="4" xfId="0" applyFont="1" applyBorder="1"/>
    <xf numFmtId="0" fontId="44" fillId="0" borderId="7" xfId="0" applyFont="1" applyBorder="1"/>
    <xf numFmtId="0" fontId="45" fillId="0" borderId="8" xfId="0" applyFont="1" applyBorder="1"/>
    <xf numFmtId="0" fontId="45" fillId="0" borderId="10" xfId="0" applyFont="1" applyBorder="1"/>
    <xf numFmtId="0" fontId="44" fillId="0" borderId="8" xfId="0" applyFont="1" applyBorder="1"/>
    <xf numFmtId="0" fontId="44" fillId="0" borderId="1" xfId="0" applyFont="1" applyBorder="1" applyAlignment="1">
      <alignment horizontal="center" vertical="center"/>
    </xf>
    <xf numFmtId="0" fontId="44" fillId="0" borderId="11" xfId="0" applyFont="1" applyBorder="1"/>
    <xf numFmtId="0" fontId="45" fillId="0" borderId="57" xfId="0" applyFont="1" applyBorder="1"/>
    <xf numFmtId="0" fontId="45" fillId="0" borderId="0" xfId="0" applyFont="1" applyAlignment="1">
      <alignment horizontal="left" vertical="center"/>
    </xf>
    <xf numFmtId="0" fontId="44" fillId="0" borderId="5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44" fillId="0" borderId="57" xfId="0" applyFont="1" applyBorder="1"/>
    <xf numFmtId="0" fontId="44" fillId="0" borderId="0" xfId="0" applyFont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1" xfId="0" applyFont="1" applyBorder="1" applyAlignment="1">
      <alignment horizontal="center"/>
    </xf>
    <xf numFmtId="0" fontId="46" fillId="0" borderId="11" xfId="0" applyFont="1" applyBorder="1" applyAlignment="1">
      <alignment horizontal="center"/>
    </xf>
    <xf numFmtId="0" fontId="45" fillId="0" borderId="11" xfId="0" applyFont="1" applyBorder="1"/>
    <xf numFmtId="0" fontId="44" fillId="0" borderId="5" xfId="0" applyFont="1" applyBorder="1" applyAlignment="1">
      <alignment horizontal="center"/>
    </xf>
    <xf numFmtId="0" fontId="47" fillId="0" borderId="11" xfId="0" applyFont="1" applyBorder="1"/>
    <xf numFmtId="0" fontId="47" fillId="0" borderId="5" xfId="0" applyFont="1" applyBorder="1" applyAlignment="1">
      <alignment horizontal="center"/>
    </xf>
    <xf numFmtId="0" fontId="44" fillId="0" borderId="11" xfId="0" applyFont="1" applyBorder="1" applyAlignment="1">
      <alignment horizontal="left"/>
    </xf>
    <xf numFmtId="0" fontId="44" fillId="0" borderId="12" xfId="0" applyFont="1" applyBorder="1"/>
    <xf numFmtId="0" fontId="44" fillId="0" borderId="14" xfId="0" applyFont="1" applyBorder="1"/>
    <xf numFmtId="0" fontId="44" fillId="0" borderId="6" xfId="0" applyFont="1" applyBorder="1" applyAlignment="1">
      <alignment horizontal="center"/>
    </xf>
    <xf numFmtId="0" fontId="44" fillId="0" borderId="2" xfId="0" applyFont="1" applyBorder="1"/>
    <xf numFmtId="0" fontId="44" fillId="0" borderId="7" xfId="0" applyFont="1" applyBorder="1" applyAlignment="1">
      <alignment horizontal="left"/>
    </xf>
    <xf numFmtId="0" fontId="44" fillId="0" borderId="7" xfId="0" applyFont="1" applyBorder="1" applyAlignment="1">
      <alignment horizontal="center"/>
    </xf>
    <xf numFmtId="0" fontId="44" fillId="0" borderId="7" xfId="0" applyFont="1" applyBorder="1" applyAlignment="1">
      <alignment horizontal="center" vertical="center"/>
    </xf>
    <xf numFmtId="0" fontId="44" fillId="0" borderId="6" xfId="0" applyFont="1" applyBorder="1" applyAlignment="1">
      <alignment horizontal="left"/>
    </xf>
    <xf numFmtId="0" fontId="24" fillId="0" borderId="7" xfId="0" applyFont="1" applyBorder="1" applyAlignment="1">
      <alignment horizontal="center" vertical="center" wrapText="1"/>
    </xf>
    <xf numFmtId="0" fontId="4" fillId="17" borderId="23" xfId="0" applyFont="1" applyFill="1" applyBorder="1" applyAlignment="1">
      <alignment horizontal="center" textRotation="90"/>
    </xf>
    <xf numFmtId="0" fontId="4" fillId="0" borderId="57" xfId="0" applyFont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4" fillId="31" borderId="17" xfId="0" applyFont="1" applyFill="1" applyBorder="1" applyAlignment="1">
      <alignment wrapText="1"/>
    </xf>
    <xf numFmtId="0" fontId="4" fillId="31" borderId="42" xfId="0" applyFont="1" applyFill="1" applyBorder="1" applyAlignment="1">
      <alignment wrapText="1"/>
    </xf>
    <xf numFmtId="0" fontId="4" fillId="0" borderId="4" xfId="0" applyFont="1" applyBorder="1" applyAlignment="1">
      <alignment wrapText="1"/>
    </xf>
    <xf numFmtId="0" fontId="4" fillId="2" borderId="7" xfId="0" applyFont="1" applyFill="1" applyBorder="1" applyAlignment="1">
      <alignment horizontal="right"/>
    </xf>
    <xf numFmtId="0" fontId="4" fillId="2" borderId="7" xfId="0" applyFont="1" applyFill="1" applyBorder="1" applyAlignment="1">
      <alignment horizontal="center"/>
    </xf>
    <xf numFmtId="0" fontId="4" fillId="2" borderId="21" xfId="0" applyFont="1" applyFill="1" applyBorder="1" applyAlignment="1">
      <alignment horizontal="right"/>
    </xf>
    <xf numFmtId="0" fontId="4" fillId="2" borderId="21" xfId="0" applyFont="1" applyFill="1" applyBorder="1"/>
    <xf numFmtId="0" fontId="4" fillId="0" borderId="4" xfId="0" applyFont="1" applyBorder="1" applyAlignment="1">
      <alignment horizontal="right"/>
    </xf>
    <xf numFmtId="0" fontId="4" fillId="32" borderId="22" xfId="0" applyFont="1" applyFill="1" applyBorder="1"/>
    <xf numFmtId="0" fontId="4" fillId="32" borderId="85" xfId="0" applyFont="1" applyFill="1" applyBorder="1"/>
    <xf numFmtId="0" fontId="4" fillId="32" borderId="42" xfId="0" applyFont="1" applyFill="1" applyBorder="1"/>
    <xf numFmtId="0" fontId="4" fillId="32" borderId="17" xfId="0" applyFont="1" applyFill="1" applyBorder="1" applyAlignment="1">
      <alignment vertical="center" wrapText="1"/>
    </xf>
    <xf numFmtId="0" fontId="4" fillId="32" borderId="21" xfId="0" applyFont="1" applyFill="1" applyBorder="1" applyAlignment="1">
      <alignment vertical="center" wrapText="1"/>
    </xf>
    <xf numFmtId="0" fontId="4" fillId="32" borderId="20" xfId="0" applyFont="1" applyFill="1" applyBorder="1"/>
    <xf numFmtId="0" fontId="24" fillId="0" borderId="11" xfId="0" applyFont="1" applyBorder="1" applyAlignment="1">
      <alignment vertical="center" wrapText="1"/>
    </xf>
    <xf numFmtId="0" fontId="8" fillId="0" borderId="1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7" xfId="0" applyFont="1" applyBorder="1" applyAlignment="1">
      <alignment horizontal="center" wrapText="1"/>
    </xf>
    <xf numFmtId="0" fontId="4" fillId="32" borderId="7" xfId="0" applyFont="1" applyFill="1" applyBorder="1" applyAlignment="1">
      <alignment horizontal="right"/>
    </xf>
    <xf numFmtId="0" fontId="48" fillId="0" borderId="7" xfId="0" applyFont="1" applyBorder="1"/>
    <xf numFmtId="0" fontId="49" fillId="0" borderId="7" xfId="0" applyFont="1" applyBorder="1"/>
    <xf numFmtId="0" fontId="18" fillId="0" borderId="7" xfId="0" applyFont="1" applyBorder="1" applyAlignment="1">
      <alignment horizontal="center"/>
    </xf>
    <xf numFmtId="0" fontId="39" fillId="0" borderId="7" xfId="0" applyFont="1" applyBorder="1"/>
    <xf numFmtId="0" fontId="4" fillId="0" borderId="8" xfId="0" applyFont="1" applyBorder="1"/>
    <xf numFmtId="0" fontId="4" fillId="0" borderId="10" xfId="0" applyFont="1" applyBorder="1"/>
    <xf numFmtId="0" fontId="4" fillId="0" borderId="11" xfId="0" applyFont="1" applyBorder="1"/>
    <xf numFmtId="0" fontId="4" fillId="0" borderId="57" xfId="0" applyFont="1" applyBorder="1"/>
    <xf numFmtId="0" fontId="4" fillId="0" borderId="12" xfId="0" applyFont="1" applyBorder="1"/>
    <xf numFmtId="0" fontId="8" fillId="11" borderId="7" xfId="0" applyFont="1" applyFill="1" applyBorder="1" applyAlignment="1">
      <alignment horizontal="center" vertical="center" wrapText="1"/>
    </xf>
    <xf numFmtId="0" fontId="4" fillId="34" borderId="15" xfId="0" applyFont="1" applyFill="1" applyBorder="1" applyAlignment="1">
      <alignment horizontal="center"/>
    </xf>
    <xf numFmtId="0" fontId="4" fillId="34" borderId="16" xfId="0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17" fontId="4" fillId="0" borderId="7" xfId="0" applyNumberFormat="1" applyFont="1" applyBorder="1"/>
    <xf numFmtId="0" fontId="4" fillId="0" borderId="16" xfId="0" applyFont="1" applyBorder="1" applyAlignment="1">
      <alignment wrapText="1"/>
    </xf>
    <xf numFmtId="0" fontId="4" fillId="0" borderId="37" xfId="0" applyFont="1" applyBorder="1" applyAlignment="1">
      <alignment wrapText="1"/>
    </xf>
    <xf numFmtId="0" fontId="61" fillId="0" borderId="86" xfId="0" applyFont="1" applyBorder="1" applyAlignment="1">
      <alignment horizontal="center" vertical="top" wrapText="1"/>
    </xf>
    <xf numFmtId="0" fontId="62" fillId="0" borderId="87" xfId="0" applyFont="1" applyBorder="1" applyAlignment="1">
      <alignment horizontal="left" vertical="center" wrapText="1" readingOrder="1"/>
    </xf>
    <xf numFmtId="0" fontId="63" fillId="0" borderId="87" xfId="0" applyFont="1" applyBorder="1" applyAlignment="1">
      <alignment horizontal="center" vertical="center"/>
    </xf>
    <xf numFmtId="0" fontId="63" fillId="0" borderId="87" xfId="0" applyFont="1" applyBorder="1" applyAlignment="1">
      <alignment horizontal="center"/>
    </xf>
    <xf numFmtId="0" fontId="63" fillId="0" borderId="88" xfId="0" applyFont="1" applyBorder="1" applyAlignment="1">
      <alignment horizontal="center"/>
    </xf>
    <xf numFmtId="0" fontId="61" fillId="0" borderId="89" xfId="0" applyFont="1" applyBorder="1" applyAlignment="1">
      <alignment horizontal="center" vertical="top" wrapText="1"/>
    </xf>
    <xf numFmtId="0" fontId="62" fillId="0" borderId="90" xfId="0" applyFont="1" applyBorder="1" applyAlignment="1">
      <alignment horizontal="left" vertical="center" wrapText="1" readingOrder="1"/>
    </xf>
    <xf numFmtId="0" fontId="63" fillId="0" borderId="90" xfId="0" applyFont="1" applyBorder="1" applyAlignment="1">
      <alignment horizontal="center" vertical="center"/>
    </xf>
    <xf numFmtId="0" fontId="63" fillId="0" borderId="90" xfId="0" applyFont="1" applyBorder="1" applyAlignment="1">
      <alignment horizontal="center"/>
    </xf>
    <xf numFmtId="0" fontId="63" fillId="0" borderId="91" xfId="0" applyFont="1" applyBorder="1" applyAlignment="1">
      <alignment horizontal="center"/>
    </xf>
    <xf numFmtId="0" fontId="64" fillId="0" borderId="89" xfId="0" quotePrefix="1" applyFont="1" applyBorder="1" applyAlignment="1">
      <alignment horizontal="center" vertical="top" wrapText="1"/>
    </xf>
    <xf numFmtId="0" fontId="65" fillId="0" borderId="89" xfId="0" applyFont="1" applyBorder="1" applyAlignment="1">
      <alignment horizontal="center" vertical="top"/>
    </xf>
    <xf numFmtId="0" fontId="63" fillId="35" borderId="90" xfId="0" applyFont="1" applyFill="1" applyBorder="1" applyAlignment="1">
      <alignment horizontal="center" vertical="center"/>
    </xf>
    <xf numFmtId="0" fontId="66" fillId="0" borderId="89" xfId="0" applyFont="1" applyBorder="1" applyAlignment="1">
      <alignment horizontal="center" vertical="top" wrapText="1"/>
    </xf>
    <xf numFmtId="0" fontId="67" fillId="0" borderId="89" xfId="0" applyFont="1" applyBorder="1" applyAlignment="1">
      <alignment horizontal="center" vertical="top" wrapText="1"/>
    </xf>
    <xf numFmtId="0" fontId="61" fillId="0" borderId="89" xfId="0" applyFont="1" applyBorder="1" applyAlignment="1">
      <alignment horizontal="center" vertical="top"/>
    </xf>
    <xf numFmtId="0" fontId="62" fillId="0" borderId="90" xfId="0" applyFont="1" applyBorder="1" applyAlignment="1">
      <alignment horizontal="left" vertical="center" readingOrder="1"/>
    </xf>
    <xf numFmtId="0" fontId="61" fillId="35" borderId="89" xfId="0" applyFont="1" applyFill="1" applyBorder="1" applyAlignment="1">
      <alignment horizontal="center" vertical="top"/>
    </xf>
    <xf numFmtId="0" fontId="68" fillId="0" borderId="89" xfId="0" applyFont="1" applyBorder="1" applyAlignment="1">
      <alignment horizontal="center" vertical="top"/>
    </xf>
    <xf numFmtId="9" fontId="66" fillId="0" borderId="89" xfId="0" applyNumberFormat="1" applyFont="1" applyBorder="1" applyAlignment="1">
      <alignment horizontal="center" vertical="top" wrapText="1"/>
    </xf>
    <xf numFmtId="0" fontId="66" fillId="0" borderId="92" xfId="0" applyFont="1" applyBorder="1" applyAlignment="1">
      <alignment horizontal="center" vertical="top" wrapText="1"/>
    </xf>
    <xf numFmtId="0" fontId="62" fillId="0" borderId="93" xfId="0" applyFont="1" applyBorder="1" applyAlignment="1">
      <alignment horizontal="left" vertical="center" wrapText="1" readingOrder="1"/>
    </xf>
    <xf numFmtId="0" fontId="63" fillId="0" borderId="93" xfId="0" applyFont="1" applyBorder="1" applyAlignment="1">
      <alignment horizontal="center" vertical="center"/>
    </xf>
    <xf numFmtId="0" fontId="63" fillId="0" borderId="93" xfId="0" applyFont="1" applyBorder="1" applyAlignment="1">
      <alignment horizontal="center"/>
    </xf>
    <xf numFmtId="0" fontId="63" fillId="0" borderId="94" xfId="0" applyFont="1" applyBorder="1" applyAlignment="1">
      <alignment horizontal="center"/>
    </xf>
    <xf numFmtId="0" fontId="61" fillId="0" borderId="92" xfId="0" applyFont="1" applyBorder="1" applyAlignment="1">
      <alignment horizontal="center" vertical="top" wrapText="1"/>
    </xf>
    <xf numFmtId="0" fontId="63" fillId="0" borderId="95" xfId="0" applyFont="1" applyBorder="1" applyAlignment="1">
      <alignment horizontal="center" vertical="center"/>
    </xf>
    <xf numFmtId="0" fontId="0" fillId="0" borderId="90" xfId="0" applyBorder="1"/>
    <xf numFmtId="0" fontId="70" fillId="0" borderId="90" xfId="1" applyFont="1" applyBorder="1" applyAlignment="1">
      <alignment horizontal="center" vertical="center"/>
    </xf>
    <xf numFmtId="0" fontId="70" fillId="36" borderId="90" xfId="1" applyFont="1" applyFill="1" applyBorder="1" applyAlignment="1">
      <alignment horizontal="center" vertical="center"/>
    </xf>
    <xf numFmtId="0" fontId="70" fillId="0" borderId="89" xfId="1" applyFont="1" applyBorder="1" applyAlignment="1">
      <alignment horizontal="center" vertical="center"/>
    </xf>
    <xf numFmtId="0" fontId="70" fillId="36" borderId="90" xfId="1" applyFont="1" applyFill="1" applyBorder="1"/>
    <xf numFmtId="0" fontId="70" fillId="36" borderId="90" xfId="1" applyFont="1" applyFill="1" applyBorder="1" applyAlignment="1">
      <alignment horizontal="center"/>
    </xf>
    <xf numFmtId="0" fontId="70" fillId="36" borderId="89" xfId="1" applyFont="1" applyFill="1" applyBorder="1"/>
    <xf numFmtId="0" fontId="70" fillId="36" borderId="89" xfId="1" applyFont="1" applyFill="1" applyBorder="1" applyAlignment="1">
      <alignment horizontal="center"/>
    </xf>
    <xf numFmtId="0" fontId="60" fillId="9" borderId="19" xfId="0" applyFont="1" applyFill="1" applyBorder="1" applyAlignment="1">
      <alignment horizontal="center"/>
    </xf>
    <xf numFmtId="0" fontId="69" fillId="37" borderId="93" xfId="0" applyFont="1" applyFill="1" applyBorder="1" applyAlignment="1" applyProtection="1">
      <alignment horizontal="center" vertical="center"/>
      <protection locked="0"/>
    </xf>
    <xf numFmtId="0" fontId="69" fillId="0" borderId="0" xfId="0" applyFont="1"/>
    <xf numFmtId="0" fontId="71" fillId="0" borderId="7" xfId="0" applyFont="1" applyBorder="1"/>
    <xf numFmtId="0" fontId="69" fillId="0" borderId="7" xfId="0" applyFont="1" applyBorder="1"/>
    <xf numFmtId="0" fontId="44" fillId="38" borderId="0" xfId="0" applyFont="1" applyFill="1"/>
    <xf numFmtId="0" fontId="4" fillId="40" borderId="37" xfId="0" applyFont="1" applyFill="1" applyBorder="1" applyAlignment="1">
      <alignment wrapText="1"/>
    </xf>
    <xf numFmtId="0" fontId="4" fillId="38" borderId="14" xfId="0" applyFont="1" applyFill="1" applyBorder="1" applyAlignment="1">
      <alignment wrapText="1"/>
    </xf>
    <xf numFmtId="0" fontId="4" fillId="38" borderId="6" xfId="0" applyFont="1" applyFill="1" applyBorder="1" applyAlignment="1">
      <alignment wrapText="1"/>
    </xf>
    <xf numFmtId="0" fontId="4" fillId="40" borderId="16" xfId="0" applyFont="1" applyFill="1" applyBorder="1" applyAlignment="1">
      <alignment wrapText="1"/>
    </xf>
    <xf numFmtId="0" fontId="4" fillId="41" borderId="21" xfId="0" applyFont="1" applyFill="1" applyBorder="1" applyAlignment="1">
      <alignment horizontal="center"/>
    </xf>
    <xf numFmtId="0" fontId="4" fillId="41" borderId="21" xfId="0" applyFont="1" applyFill="1" applyBorder="1"/>
    <xf numFmtId="0" fontId="8" fillId="38" borderId="7" xfId="0" applyFont="1" applyFill="1" applyBorder="1"/>
    <xf numFmtId="0" fontId="70" fillId="38" borderId="90" xfId="1" applyFont="1" applyFill="1" applyBorder="1" applyAlignment="1">
      <alignment horizontal="center"/>
    </xf>
    <xf numFmtId="0" fontId="70" fillId="38" borderId="90" xfId="1" applyFont="1" applyFill="1" applyBorder="1" applyAlignment="1">
      <alignment horizontal="center" vertical="center"/>
    </xf>
    <xf numFmtId="0" fontId="70" fillId="38" borderId="89" xfId="1" applyFont="1" applyFill="1" applyBorder="1" applyAlignment="1">
      <alignment horizontal="center" vertical="center"/>
    </xf>
    <xf numFmtId="0" fontId="70" fillId="38" borderId="89" xfId="1" applyFont="1" applyFill="1" applyBorder="1" applyAlignment="1">
      <alignment horizontal="center"/>
    </xf>
    <xf numFmtId="0" fontId="8" fillId="41" borderId="21" xfId="0" applyFont="1" applyFill="1" applyBorder="1" applyAlignment="1">
      <alignment horizontal="center"/>
    </xf>
    <xf numFmtId="0" fontId="8" fillId="41" borderId="7" xfId="0" applyFont="1" applyFill="1" applyBorder="1" applyAlignment="1">
      <alignment horizontal="center"/>
    </xf>
    <xf numFmtId="0" fontId="44" fillId="38" borderId="13" xfId="0" applyFont="1" applyFill="1" applyBorder="1"/>
    <xf numFmtId="0" fontId="44" fillId="38" borderId="12" xfId="0" applyFont="1" applyFill="1" applyBorder="1"/>
    <xf numFmtId="0" fontId="44" fillId="38" borderId="7" xfId="0" applyFont="1" applyFill="1" applyBorder="1" applyAlignment="1">
      <alignment horizontal="center" vertical="center"/>
    </xf>
    <xf numFmtId="0" fontId="0" fillId="38" borderId="0" xfId="0" applyFill="1"/>
    <xf numFmtId="0" fontId="44" fillId="42" borderId="0" xfId="0" applyFont="1" applyFill="1"/>
    <xf numFmtId="0" fontId="4" fillId="43" borderId="37" xfId="0" applyFont="1" applyFill="1" applyBorder="1" applyAlignment="1">
      <alignment wrapText="1"/>
    </xf>
    <xf numFmtId="0" fontId="4" fillId="42" borderId="14" xfId="0" applyFont="1" applyFill="1" applyBorder="1" applyAlignment="1">
      <alignment wrapText="1"/>
    </xf>
    <xf numFmtId="0" fontId="4" fillId="42" borderId="6" xfId="0" applyFont="1" applyFill="1" applyBorder="1" applyAlignment="1">
      <alignment wrapText="1"/>
    </xf>
    <xf numFmtId="0" fontId="4" fillId="43" borderId="16" xfId="0" applyFont="1" applyFill="1" applyBorder="1" applyAlignment="1">
      <alignment wrapText="1"/>
    </xf>
    <xf numFmtId="0" fontId="4" fillId="44" borderId="21" xfId="0" applyFont="1" applyFill="1" applyBorder="1" applyAlignment="1">
      <alignment horizontal="center"/>
    </xf>
    <xf numFmtId="0" fontId="4" fillId="44" borderId="21" xfId="0" applyFont="1" applyFill="1" applyBorder="1"/>
    <xf numFmtId="0" fontId="8" fillId="42" borderId="7" xfId="0" applyFont="1" applyFill="1" applyBorder="1"/>
    <xf numFmtId="0" fontId="70" fillId="42" borderId="90" xfId="1" applyFont="1" applyFill="1" applyBorder="1" applyAlignment="1">
      <alignment horizontal="center"/>
    </xf>
    <xf numFmtId="0" fontId="8" fillId="45" borderId="7" xfId="0" applyFont="1" applyFill="1" applyBorder="1" applyAlignment="1">
      <alignment horizontal="center" vertical="center"/>
    </xf>
    <xf numFmtId="0" fontId="70" fillId="42" borderId="90" xfId="1" applyFont="1" applyFill="1" applyBorder="1" applyAlignment="1">
      <alignment horizontal="center" vertical="center"/>
    </xf>
    <xf numFmtId="0" fontId="70" fillId="42" borderId="89" xfId="1" applyFont="1" applyFill="1" applyBorder="1" applyAlignment="1">
      <alignment horizontal="center"/>
    </xf>
    <xf numFmtId="0" fontId="70" fillId="42" borderId="89" xfId="1" applyFont="1" applyFill="1" applyBorder="1" applyAlignment="1">
      <alignment horizontal="center" vertical="center"/>
    </xf>
    <xf numFmtId="0" fontId="8" fillId="44" borderId="7" xfId="0" applyFont="1" applyFill="1" applyBorder="1" applyAlignment="1">
      <alignment horizontal="center"/>
    </xf>
    <xf numFmtId="0" fontId="44" fillId="42" borderId="12" xfId="0" applyFont="1" applyFill="1" applyBorder="1"/>
    <xf numFmtId="0" fontId="44" fillId="42" borderId="7" xfId="0" applyFont="1" applyFill="1" applyBorder="1" applyAlignment="1">
      <alignment horizontal="center" vertical="center"/>
    </xf>
    <xf numFmtId="0" fontId="0" fillId="42" borderId="0" xfId="0" applyFill="1"/>
    <xf numFmtId="0" fontId="44" fillId="46" borderId="0" xfId="0" applyFont="1" applyFill="1"/>
    <xf numFmtId="0" fontId="4" fillId="48" borderId="37" xfId="0" applyFont="1" applyFill="1" applyBorder="1" applyAlignment="1">
      <alignment wrapText="1"/>
    </xf>
    <xf numFmtId="0" fontId="4" fillId="46" borderId="14" xfId="0" applyFont="1" applyFill="1" applyBorder="1" applyAlignment="1">
      <alignment wrapText="1"/>
    </xf>
    <xf numFmtId="0" fontId="4" fillId="46" borderId="6" xfId="0" applyFont="1" applyFill="1" applyBorder="1" applyAlignment="1">
      <alignment wrapText="1"/>
    </xf>
    <xf numFmtId="0" fontId="4" fillId="49" borderId="21" xfId="0" applyFont="1" applyFill="1" applyBorder="1" applyAlignment="1">
      <alignment horizontal="center"/>
    </xf>
    <xf numFmtId="0" fontId="4" fillId="49" borderId="21" xfId="0" applyFont="1" applyFill="1" applyBorder="1"/>
    <xf numFmtId="0" fontId="8" fillId="46" borderId="7" xfId="0" applyFont="1" applyFill="1" applyBorder="1"/>
    <xf numFmtId="0" fontId="70" fillId="46" borderId="90" xfId="1" applyFont="1" applyFill="1" applyBorder="1" applyAlignment="1">
      <alignment horizontal="center"/>
    </xf>
    <xf numFmtId="0" fontId="8" fillId="50" borderId="7" xfId="0" applyFont="1" applyFill="1" applyBorder="1" applyAlignment="1">
      <alignment horizontal="center" vertical="center"/>
    </xf>
    <xf numFmtId="0" fontId="70" fillId="46" borderId="90" xfId="1" applyFont="1" applyFill="1" applyBorder="1" applyAlignment="1">
      <alignment horizontal="center" vertical="center"/>
    </xf>
    <xf numFmtId="0" fontId="8" fillId="46" borderId="7" xfId="0" applyFont="1" applyFill="1" applyBorder="1" applyAlignment="1">
      <alignment horizontal="center" vertical="center"/>
    </xf>
    <xf numFmtId="0" fontId="70" fillId="46" borderId="89" xfId="1" applyFont="1" applyFill="1" applyBorder="1" applyAlignment="1">
      <alignment horizontal="center" vertical="center"/>
    </xf>
    <xf numFmtId="0" fontId="8" fillId="50" borderId="21" xfId="0" applyFont="1" applyFill="1" applyBorder="1" applyAlignment="1">
      <alignment horizontal="center" vertical="center"/>
    </xf>
    <xf numFmtId="0" fontId="8" fillId="46" borderId="4" xfId="0" applyFont="1" applyFill="1" applyBorder="1" applyAlignment="1">
      <alignment horizontal="center" vertical="center"/>
    </xf>
    <xf numFmtId="0" fontId="70" fillId="46" borderId="89" xfId="1" applyFont="1" applyFill="1" applyBorder="1" applyAlignment="1">
      <alignment horizontal="center"/>
    </xf>
    <xf numFmtId="0" fontId="8" fillId="49" borderId="7" xfId="0" applyFont="1" applyFill="1" applyBorder="1" applyAlignment="1">
      <alignment horizontal="center"/>
    </xf>
    <xf numFmtId="0" fontId="44" fillId="46" borderId="12" xfId="0" applyFont="1" applyFill="1" applyBorder="1"/>
    <xf numFmtId="0" fontId="44" fillId="46" borderId="7" xfId="0" applyFont="1" applyFill="1" applyBorder="1" applyAlignment="1">
      <alignment horizontal="center" vertical="center"/>
    </xf>
    <xf numFmtId="0" fontId="0" fillId="46" borderId="0" xfId="0" applyFill="1"/>
    <xf numFmtId="0" fontId="1" fillId="0" borderId="0" xfId="0" applyFont="1" applyAlignment="1">
      <alignment horizontal="center"/>
    </xf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0" borderId="5" xfId="0" applyFont="1" applyBorder="1"/>
    <xf numFmtId="0" fontId="2" fillId="0" borderId="6" xfId="0" applyFont="1" applyBorder="1"/>
    <xf numFmtId="0" fontId="1" fillId="0" borderId="2" xfId="0" applyFont="1" applyBorder="1" applyAlignment="1">
      <alignment horizontal="center" vertical="center"/>
    </xf>
    <xf numFmtId="0" fontId="2" fillId="0" borderId="3" xfId="0" applyFont="1" applyBorder="1"/>
    <xf numFmtId="0" fontId="2" fillId="0" borderId="4" xfId="0" applyFont="1" applyBorder="1"/>
    <xf numFmtId="0" fontId="1" fillId="0" borderId="2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6" fillId="0" borderId="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2" fillId="0" borderId="10" xfId="0" applyFont="1" applyBorder="1"/>
    <xf numFmtId="0" fontId="6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2" fillId="0" borderId="9" xfId="0" applyFont="1" applyBorder="1"/>
    <xf numFmtId="0" fontId="2" fillId="0" borderId="12" xfId="0" applyFont="1" applyBorder="1"/>
    <xf numFmtId="0" fontId="7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1" fontId="17" fillId="8" borderId="1" xfId="0" applyNumberFormat="1" applyFont="1" applyFill="1" applyBorder="1" applyAlignment="1">
      <alignment horizontal="center" vertical="center"/>
    </xf>
    <xf numFmtId="0" fontId="2" fillId="0" borderId="24" xfId="0" applyFont="1" applyBorder="1"/>
    <xf numFmtId="1" fontId="4" fillId="8" borderId="1" xfId="0" applyNumberFormat="1" applyFont="1" applyFill="1" applyBorder="1" applyAlignment="1">
      <alignment horizontal="center" vertical="center" wrapText="1"/>
    </xf>
    <xf numFmtId="1" fontId="17" fillId="8" borderId="1" xfId="0" applyNumberFormat="1" applyFont="1" applyFill="1" applyBorder="1" applyAlignment="1">
      <alignment horizontal="center" vertical="center" wrapText="1"/>
    </xf>
    <xf numFmtId="1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" fontId="17" fillId="3" borderId="1" xfId="0" applyNumberFormat="1" applyFont="1" applyFill="1" applyBorder="1" applyAlignment="1">
      <alignment horizontal="center" vertical="center"/>
    </xf>
    <xf numFmtId="1" fontId="17" fillId="8" borderId="1" xfId="0" applyNumberFormat="1" applyFont="1" applyFill="1" applyBorder="1" applyAlignment="1">
      <alignment horizontal="center"/>
    </xf>
    <xf numFmtId="1" fontId="4" fillId="16" borderId="1" xfId="0" applyNumberFormat="1" applyFont="1" applyFill="1" applyBorder="1" applyAlignment="1">
      <alignment horizontal="center" vertical="center" wrapText="1"/>
    </xf>
    <xf numFmtId="165" fontId="17" fillId="0" borderId="1" xfId="0" applyNumberFormat="1" applyFont="1" applyBorder="1" applyAlignment="1">
      <alignment horizontal="center" vertical="center"/>
    </xf>
    <xf numFmtId="1" fontId="16" fillId="0" borderId="0" xfId="0" applyNumberFormat="1" applyFont="1" applyAlignment="1">
      <alignment horizontal="center"/>
    </xf>
    <xf numFmtId="0" fontId="4" fillId="0" borderId="1" xfId="0" applyFont="1" applyBorder="1" applyAlignment="1">
      <alignment horizontal="center" textRotation="90"/>
    </xf>
    <xf numFmtId="0" fontId="17" fillId="4" borderId="1" xfId="0" applyFont="1" applyFill="1" applyBorder="1" applyAlignment="1">
      <alignment horizontal="center" vertical="center" wrapText="1"/>
    </xf>
    <xf numFmtId="0" fontId="17" fillId="28" borderId="1" xfId="0" applyFont="1" applyFill="1" applyBorder="1" applyAlignment="1">
      <alignment horizontal="center" vertical="center" wrapText="1"/>
    </xf>
    <xf numFmtId="1" fontId="17" fillId="18" borderId="30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18" borderId="1" xfId="0" applyFont="1" applyFill="1" applyBorder="1" applyAlignment="1">
      <alignment horizontal="center" vertical="center" wrapText="1"/>
    </xf>
    <xf numFmtId="0" fontId="17" fillId="27" borderId="2" xfId="0" applyFont="1" applyFill="1" applyBorder="1" applyAlignment="1">
      <alignment horizontal="center" vertical="center"/>
    </xf>
    <xf numFmtId="0" fontId="2" fillId="0" borderId="29" xfId="0" applyFont="1" applyBorder="1"/>
    <xf numFmtId="0" fontId="17" fillId="4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7" fillId="27" borderId="30" xfId="0" applyFont="1" applyFill="1" applyBorder="1" applyAlignment="1">
      <alignment horizontal="center" vertical="center" wrapText="1"/>
    </xf>
    <xf numFmtId="0" fontId="17" fillId="27" borderId="1" xfId="0" applyFont="1" applyFill="1" applyBorder="1" applyAlignment="1">
      <alignment horizontal="center" vertical="center" wrapText="1"/>
    </xf>
    <xf numFmtId="1" fontId="17" fillId="27" borderId="30" xfId="0" applyNumberFormat="1" applyFont="1" applyFill="1" applyBorder="1" applyAlignment="1">
      <alignment horizontal="center" vertical="center" wrapText="1"/>
    </xf>
    <xf numFmtId="1" fontId="17" fillId="26" borderId="1" xfId="0" applyNumberFormat="1" applyFont="1" applyFill="1" applyBorder="1" applyAlignment="1">
      <alignment horizontal="center" vertical="center" wrapText="1"/>
    </xf>
    <xf numFmtId="1" fontId="17" fillId="18" borderId="1" xfId="0" applyNumberFormat="1" applyFont="1" applyFill="1" applyBorder="1" applyAlignment="1">
      <alignment horizontal="center" vertical="center" wrapText="1"/>
    </xf>
    <xf numFmtId="1" fontId="17" fillId="18" borderId="1" xfId="0" applyNumberFormat="1" applyFont="1" applyFill="1" applyBorder="1" applyAlignment="1">
      <alignment horizontal="center" vertical="center" textRotation="90" wrapText="1"/>
    </xf>
    <xf numFmtId="1" fontId="17" fillId="25" borderId="1" xfId="0" applyNumberFormat="1" applyFont="1" applyFill="1" applyBorder="1" applyAlignment="1">
      <alignment horizontal="center" vertical="center" textRotation="90" wrapText="1"/>
    </xf>
    <xf numFmtId="1" fontId="17" fillId="25" borderId="1" xfId="0" applyNumberFormat="1" applyFont="1" applyFill="1" applyBorder="1" applyAlignment="1">
      <alignment horizontal="center" vertical="center" wrapText="1"/>
    </xf>
    <xf numFmtId="1" fontId="17" fillId="25" borderId="2" xfId="0" applyNumberFormat="1" applyFont="1" applyFill="1" applyBorder="1" applyAlignment="1">
      <alignment horizontal="center" vertical="center"/>
    </xf>
    <xf numFmtId="1" fontId="17" fillId="18" borderId="25" xfId="0" applyNumberFormat="1" applyFont="1" applyFill="1" applyBorder="1" applyAlignment="1">
      <alignment horizontal="center" vertical="center"/>
    </xf>
    <xf numFmtId="0" fontId="2" fillId="0" borderId="27" xfId="0" applyFont="1" applyBorder="1"/>
    <xf numFmtId="0" fontId="2" fillId="0" borderId="28" xfId="0" applyFont="1" applyBorder="1"/>
    <xf numFmtId="1" fontId="17" fillId="18" borderId="2" xfId="0" applyNumberFormat="1" applyFont="1" applyFill="1" applyBorder="1" applyAlignment="1">
      <alignment horizontal="center" vertical="center"/>
    </xf>
    <xf numFmtId="1" fontId="17" fillId="26" borderId="2" xfId="0" applyNumberFormat="1" applyFont="1" applyFill="1" applyBorder="1" applyAlignment="1">
      <alignment horizontal="center" vertical="center"/>
    </xf>
    <xf numFmtId="1" fontId="17" fillId="0" borderId="1" xfId="0" applyNumberFormat="1" applyFont="1" applyBorder="1" applyAlignment="1">
      <alignment horizontal="center" vertical="center" wrapText="1"/>
    </xf>
    <xf numFmtId="1" fontId="17" fillId="25" borderId="25" xfId="0" applyNumberFormat="1" applyFont="1" applyFill="1" applyBorder="1" applyAlignment="1">
      <alignment horizontal="center" vertical="center"/>
    </xf>
    <xf numFmtId="0" fontId="2" fillId="0" borderId="26" xfId="0" applyFont="1" applyBorder="1"/>
    <xf numFmtId="1" fontId="17" fillId="29" borderId="1" xfId="0" applyNumberFormat="1" applyFont="1" applyFill="1" applyBorder="1" applyAlignment="1">
      <alignment horizontal="center" vertical="center" wrapText="1"/>
    </xf>
    <xf numFmtId="0" fontId="17" fillId="29" borderId="30" xfId="0" applyFont="1" applyFill="1" applyBorder="1" applyAlignment="1">
      <alignment horizontal="center" vertical="center" wrapText="1"/>
    </xf>
    <xf numFmtId="0" fontId="17" fillId="17" borderId="8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center" vertical="center" wrapText="1"/>
    </xf>
    <xf numFmtId="0" fontId="17" fillId="17" borderId="2" xfId="0" applyFont="1" applyFill="1" applyBorder="1" applyAlignment="1">
      <alignment horizontal="center" vertical="center" wrapText="1"/>
    </xf>
    <xf numFmtId="0" fontId="17" fillId="11" borderId="25" xfId="0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textRotation="90" wrapText="1"/>
    </xf>
    <xf numFmtId="0" fontId="17" fillId="29" borderId="2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11" borderId="2" xfId="0" applyFont="1" applyFill="1" applyBorder="1" applyAlignment="1">
      <alignment horizontal="center" vertical="center"/>
    </xf>
    <xf numFmtId="0" fontId="17" fillId="17" borderId="2" xfId="0" applyFont="1" applyFill="1" applyBorder="1" applyAlignment="1">
      <alignment horizontal="center" vertical="center"/>
    </xf>
    <xf numFmtId="1" fontId="17" fillId="29" borderId="2" xfId="0" applyNumberFormat="1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7" fillId="29" borderId="1" xfId="0" applyFont="1" applyFill="1" applyBorder="1" applyAlignment="1">
      <alignment horizontal="center" vertical="center" wrapText="1"/>
    </xf>
    <xf numFmtId="1" fontId="17" fillId="25" borderId="31" xfId="0" applyNumberFormat="1" applyFont="1" applyFill="1" applyBorder="1" applyAlignment="1">
      <alignment horizontal="center" vertical="center" textRotation="90" wrapText="1"/>
    </xf>
    <xf numFmtId="0" fontId="2" fillId="0" borderId="32" xfId="0" applyFont="1" applyBorder="1"/>
    <xf numFmtId="0" fontId="2" fillId="0" borderId="33" xfId="0" applyFont="1" applyBorder="1"/>
    <xf numFmtId="0" fontId="4" fillId="32" borderId="38" xfId="0" applyFont="1" applyFill="1" applyBorder="1" applyAlignment="1">
      <alignment horizontal="center" vertical="center" wrapText="1"/>
    </xf>
    <xf numFmtId="0" fontId="2" fillId="0" borderId="39" xfId="0" applyFont="1" applyBorder="1"/>
    <xf numFmtId="0" fontId="2" fillId="0" borderId="40" xfId="0" applyFont="1" applyBorder="1"/>
    <xf numFmtId="0" fontId="4" fillId="32" borderId="1" xfId="0" applyFont="1" applyFill="1" applyBorder="1" applyAlignment="1">
      <alignment horizontal="center" vertical="center" wrapText="1"/>
    </xf>
    <xf numFmtId="0" fontId="8" fillId="32" borderId="38" xfId="0" applyFont="1" applyFill="1" applyBorder="1" applyAlignment="1">
      <alignment horizontal="center" vertical="center"/>
    </xf>
    <xf numFmtId="0" fontId="8" fillId="32" borderId="1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24" fillId="0" borderId="8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top" wrapText="1"/>
    </xf>
    <xf numFmtId="0" fontId="8" fillId="32" borderId="41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4" fillId="13" borderId="34" xfId="0" applyFont="1" applyFill="1" applyBorder="1" applyAlignment="1">
      <alignment horizontal="center" textRotation="90"/>
    </xf>
    <xf numFmtId="0" fontId="2" fillId="0" borderId="35" xfId="0" applyFont="1" applyBorder="1"/>
    <xf numFmtId="0" fontId="2" fillId="0" borderId="36" xfId="0" applyFont="1" applyBorder="1"/>
    <xf numFmtId="0" fontId="4" fillId="8" borderId="34" xfId="0" applyFont="1" applyFill="1" applyBorder="1" applyAlignment="1">
      <alignment horizontal="center" textRotation="90"/>
    </xf>
    <xf numFmtId="0" fontId="4" fillId="17" borderId="34" xfId="0" applyFont="1" applyFill="1" applyBorder="1" applyAlignment="1">
      <alignment horizontal="center" textRotation="90"/>
    </xf>
    <xf numFmtId="0" fontId="19" fillId="30" borderId="34" xfId="0" applyFont="1" applyFill="1" applyBorder="1" applyAlignment="1">
      <alignment horizontal="center" textRotation="90"/>
    </xf>
    <xf numFmtId="0" fontId="4" fillId="13" borderId="1" xfId="0" applyFont="1" applyFill="1" applyBorder="1" applyAlignment="1">
      <alignment vertical="center" textRotation="90" wrapText="1"/>
    </xf>
    <xf numFmtId="0" fontId="4" fillId="8" borderId="1" xfId="0" applyFont="1" applyFill="1" applyBorder="1" applyAlignment="1">
      <alignment vertical="center" textRotation="90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32" borderId="2" xfId="0" applyFont="1" applyFill="1" applyBorder="1" applyAlignment="1">
      <alignment horizontal="center" vertical="center" wrapText="1"/>
    </xf>
    <xf numFmtId="0" fontId="4" fillId="17" borderId="1" xfId="0" applyFont="1" applyFill="1" applyBorder="1" applyAlignment="1">
      <alignment vertical="center" textRotation="90" wrapText="1"/>
    </xf>
    <xf numFmtId="0" fontId="21" fillId="0" borderId="0" xfId="0" applyFont="1" applyAlignment="1">
      <alignment horizontal="center"/>
    </xf>
    <xf numFmtId="0" fontId="23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textRotation="90" wrapText="1"/>
    </xf>
    <xf numFmtId="0" fontId="34" fillId="0" borderId="2" xfId="0" applyFont="1" applyBorder="1" applyAlignment="1">
      <alignment horizontal="left" vertical="top" wrapText="1"/>
    </xf>
    <xf numFmtId="0" fontId="33" fillId="0" borderId="2" xfId="0" applyFont="1" applyBorder="1" applyAlignment="1">
      <alignment horizontal="left" vertical="top" wrapText="1"/>
    </xf>
    <xf numFmtId="0" fontId="29" fillId="0" borderId="50" xfId="0" applyFont="1" applyBorder="1" applyAlignment="1">
      <alignment horizontal="center" vertical="center"/>
    </xf>
    <xf numFmtId="0" fontId="2" fillId="0" borderId="56" xfId="0" applyFont="1" applyBorder="1"/>
    <xf numFmtId="0" fontId="2" fillId="0" borderId="60" xfId="0" applyFont="1" applyBorder="1"/>
    <xf numFmtId="0" fontId="29" fillId="0" borderId="51" xfId="0" applyFont="1" applyBorder="1" applyAlignment="1">
      <alignment horizontal="center" vertical="center"/>
    </xf>
    <xf numFmtId="0" fontId="2" fillId="0" borderId="52" xfId="0" applyFont="1" applyBorder="1"/>
    <xf numFmtId="0" fontId="2" fillId="0" borderId="11" xfId="0" applyFont="1" applyBorder="1"/>
    <xf numFmtId="0" fontId="2" fillId="0" borderId="57" xfId="0" applyFont="1" applyBorder="1"/>
    <xf numFmtId="0" fontId="30" fillId="0" borderId="62" xfId="0" applyFont="1" applyBorder="1" applyAlignment="1">
      <alignment horizontal="center" vertical="center"/>
    </xf>
    <xf numFmtId="0" fontId="2" fillId="0" borderId="63" xfId="0" applyFont="1" applyBorder="1"/>
    <xf numFmtId="0" fontId="34" fillId="0" borderId="69" xfId="0" applyFont="1" applyBorder="1" applyAlignment="1">
      <alignment horizontal="left" vertical="top" wrapText="1"/>
    </xf>
    <xf numFmtId="0" fontId="2" fillId="0" borderId="70" xfId="0" applyFont="1" applyBorder="1"/>
    <xf numFmtId="0" fontId="28" fillId="0" borderId="43" xfId="0" applyFont="1" applyBorder="1" applyAlignment="1">
      <alignment horizontal="center" vertical="center" wrapText="1"/>
    </xf>
    <xf numFmtId="0" fontId="2" fillId="0" borderId="44" xfId="0" applyFont="1" applyBorder="1"/>
    <xf numFmtId="0" fontId="2" fillId="0" borderId="48" xfId="0" applyFont="1" applyBorder="1"/>
    <xf numFmtId="0" fontId="2" fillId="0" borderId="49" xfId="0" applyFont="1" applyBorder="1"/>
    <xf numFmtId="0" fontId="29" fillId="0" borderId="45" xfId="0" applyFont="1" applyBorder="1" applyAlignment="1">
      <alignment horizontal="center"/>
    </xf>
    <xf numFmtId="0" fontId="2" fillId="0" borderId="46" xfId="0" applyFont="1" applyBorder="1"/>
    <xf numFmtId="0" fontId="2" fillId="0" borderId="47" xfId="0" applyFont="1" applyBorder="1"/>
    <xf numFmtId="0" fontId="29" fillId="0" borderId="0" xfId="0" applyFont="1" applyAlignment="1">
      <alignment horizontal="center" vertical="center"/>
    </xf>
    <xf numFmtId="0" fontId="29" fillId="0" borderId="53" xfId="0" applyFont="1" applyBorder="1" applyAlignment="1">
      <alignment horizontal="center" vertical="center" wrapText="1"/>
    </xf>
    <xf numFmtId="0" fontId="31" fillId="0" borderId="51" xfId="0" applyFont="1" applyBorder="1" applyAlignment="1">
      <alignment horizontal="center" vertical="center" wrapText="1"/>
    </xf>
    <xf numFmtId="0" fontId="2" fillId="0" borderId="54" xfId="0" applyFont="1" applyBorder="1"/>
    <xf numFmtId="0" fontId="2" fillId="0" borderId="55" xfId="0" applyFont="1" applyBorder="1"/>
    <xf numFmtId="0" fontId="31" fillId="0" borderId="53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2" fillId="0" borderId="58" xfId="0" applyFont="1" applyBorder="1"/>
    <xf numFmtId="3" fontId="31" fillId="0" borderId="51" xfId="0" applyNumberFormat="1" applyFont="1" applyBorder="1" applyAlignment="1">
      <alignment horizontal="center" vertical="center" wrapText="1"/>
    </xf>
    <xf numFmtId="0" fontId="62" fillId="0" borderId="96" xfId="0" applyFont="1" applyBorder="1" applyAlignment="1">
      <alignment horizontal="center" vertical="center" wrapText="1" readingOrder="1"/>
    </xf>
    <xf numFmtId="0" fontId="62" fillId="0" borderId="95" xfId="0" applyFont="1" applyBorder="1" applyAlignment="1">
      <alignment horizontal="center" vertical="center" wrapText="1" readingOrder="1"/>
    </xf>
    <xf numFmtId="0" fontId="62" fillId="0" borderId="97" xfId="0" applyFont="1" applyBorder="1" applyAlignment="1">
      <alignment horizontal="center" vertical="center" wrapText="1" readingOrder="1"/>
    </xf>
    <xf numFmtId="0" fontId="35" fillId="0" borderId="78" xfId="0" applyFont="1" applyBorder="1" applyAlignment="1">
      <alignment horizontal="center" vertical="center" wrapText="1" readingOrder="1"/>
    </xf>
    <xf numFmtId="0" fontId="2" fillId="0" borderId="80" xfId="0" applyFont="1" applyBorder="1"/>
    <xf numFmtId="0" fontId="2" fillId="0" borderId="81" xfId="0" applyFont="1" applyBorder="1"/>
    <xf numFmtId="0" fontId="33" fillId="0" borderId="2" xfId="0" applyFont="1" applyBorder="1" applyAlignment="1">
      <alignment horizontal="left" vertical="top"/>
    </xf>
    <xf numFmtId="0" fontId="33" fillId="0" borderId="2" xfId="0" applyFont="1" applyBorder="1" applyAlignment="1">
      <alignment vertical="top" wrapText="1"/>
    </xf>
    <xf numFmtId="0" fontId="29" fillId="0" borderId="78" xfId="0" applyFont="1" applyBorder="1" applyAlignment="1">
      <alignment horizontal="center" vertical="center"/>
    </xf>
    <xf numFmtId="0" fontId="2" fillId="0" borderId="79" xfId="0" applyFont="1" applyBorder="1"/>
    <xf numFmtId="0" fontId="62" fillId="35" borderId="96" xfId="0" applyFont="1" applyFill="1" applyBorder="1" applyAlignment="1">
      <alignment horizontal="center" vertical="center" wrapText="1" readingOrder="1"/>
    </xf>
    <xf numFmtId="0" fontId="62" fillId="35" borderId="95" xfId="0" applyFont="1" applyFill="1" applyBorder="1" applyAlignment="1">
      <alignment horizontal="center" vertical="center" wrapText="1" readingOrder="1"/>
    </xf>
    <xf numFmtId="0" fontId="62" fillId="35" borderId="97" xfId="0" applyFont="1" applyFill="1" applyBorder="1" applyAlignment="1">
      <alignment horizontal="center" vertical="center" wrapText="1" readingOrder="1"/>
    </xf>
    <xf numFmtId="0" fontId="4" fillId="0" borderId="1" xfId="0" applyFont="1" applyBorder="1"/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center" wrapText="1"/>
    </xf>
    <xf numFmtId="0" fontId="22" fillId="0" borderId="0" xfId="0" applyFont="1" applyAlignment="1">
      <alignment horizontal="center"/>
    </xf>
    <xf numFmtId="0" fontId="17" fillId="0" borderId="1" xfId="0" applyFont="1" applyBorder="1" applyAlignment="1">
      <alignment horizontal="center" textRotation="90"/>
    </xf>
    <xf numFmtId="0" fontId="22" fillId="32" borderId="1" xfId="0" applyFont="1" applyFill="1" applyBorder="1" applyAlignment="1">
      <alignment horizontal="center" vertical="center" wrapText="1"/>
    </xf>
    <xf numFmtId="0" fontId="42" fillId="32" borderId="2" xfId="0" applyFont="1" applyFill="1" applyBorder="1" applyAlignment="1">
      <alignment horizontal="center" vertical="center" wrapText="1"/>
    </xf>
    <xf numFmtId="0" fontId="41" fillId="0" borderId="8" xfId="0" applyFont="1" applyBorder="1" applyAlignment="1">
      <alignment horizontal="center"/>
    </xf>
    <xf numFmtId="0" fontId="4" fillId="33" borderId="1" xfId="0" applyFont="1" applyFill="1" applyBorder="1" applyAlignment="1">
      <alignment horizontal="center" vertical="center" textRotation="90" wrapText="1"/>
    </xf>
    <xf numFmtId="0" fontId="4" fillId="33" borderId="1" xfId="0" applyFont="1" applyFill="1" applyBorder="1" applyAlignment="1">
      <alignment vertical="center" textRotation="90" wrapText="1"/>
    </xf>
    <xf numFmtId="0" fontId="4" fillId="32" borderId="2" xfId="0" applyFont="1" applyFill="1" applyBorder="1" applyAlignment="1">
      <alignment horizontal="left" vertical="top" wrapText="1"/>
    </xf>
    <xf numFmtId="0" fontId="4" fillId="32" borderId="2" xfId="0" applyFont="1" applyFill="1" applyBorder="1" applyAlignment="1">
      <alignment horizontal="center" vertical="top"/>
    </xf>
    <xf numFmtId="0" fontId="8" fillId="3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2" fillId="32" borderId="8" xfId="0" applyFont="1" applyFill="1" applyBorder="1" applyAlignment="1">
      <alignment horizontal="center" vertical="center" wrapText="1"/>
    </xf>
    <xf numFmtId="0" fontId="2" fillId="0" borderId="82" xfId="0" applyFont="1" applyBorder="1"/>
    <xf numFmtId="0" fontId="2" fillId="0" borderId="83" xfId="0" applyFont="1" applyBorder="1"/>
    <xf numFmtId="0" fontId="22" fillId="0" borderId="2" xfId="0" applyFont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32" borderId="2" xfId="0" applyFont="1" applyFill="1" applyBorder="1" applyAlignment="1">
      <alignment horizontal="left" wrapText="1"/>
    </xf>
    <xf numFmtId="0" fontId="4" fillId="32" borderId="2" xfId="0" applyFont="1" applyFill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4" fillId="0" borderId="0" xfId="0" applyFont="1" applyAlignment="1">
      <alignment horizontal="left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>
      <alignment horizontal="center"/>
    </xf>
    <xf numFmtId="0" fontId="44" fillId="0" borderId="13" xfId="0" applyFont="1" applyBorder="1" applyAlignment="1">
      <alignment horizontal="left" vertical="center"/>
    </xf>
    <xf numFmtId="0" fontId="44" fillId="0" borderId="3" xfId="0" applyFont="1" applyBorder="1" applyAlignment="1">
      <alignment horizontal="center" vertical="center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horizontal="left" vertical="center" wrapText="1"/>
    </xf>
    <xf numFmtId="0" fontId="45" fillId="0" borderId="9" xfId="0" applyFont="1" applyBorder="1" applyAlignment="1">
      <alignment horizontal="left" vertical="center"/>
    </xf>
    <xf numFmtId="0" fontId="45" fillId="0" borderId="0" xfId="0" applyFont="1" applyAlignment="1">
      <alignment vertical="center"/>
    </xf>
    <xf numFmtId="0" fontId="44" fillId="0" borderId="0" xfId="0" applyFont="1" applyAlignment="1">
      <alignment vertical="top"/>
    </xf>
    <xf numFmtId="0" fontId="44" fillId="0" borderId="0" xfId="0" applyFont="1" applyAlignment="1">
      <alignment vertical="top" wrapText="1"/>
    </xf>
    <xf numFmtId="0" fontId="44" fillId="0" borderId="2" xfId="0" applyFont="1" applyBorder="1" applyAlignment="1">
      <alignment horizontal="left" vertical="center"/>
    </xf>
    <xf numFmtId="0" fontId="45" fillId="0" borderId="8" xfId="0" applyFont="1" applyBorder="1" applyAlignment="1">
      <alignment horizontal="center" vertical="center"/>
    </xf>
    <xf numFmtId="0" fontId="45" fillId="0" borderId="10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" fillId="39" borderId="1" xfId="0" applyFont="1" applyFill="1" applyBorder="1" applyAlignment="1">
      <alignment vertical="center" textRotation="90" wrapText="1"/>
    </xf>
    <xf numFmtId="0" fontId="2" fillId="38" borderId="5" xfId="0" applyFont="1" applyFill="1" applyBorder="1"/>
    <xf numFmtId="0" fontId="2" fillId="38" borderId="6" xfId="0" applyFont="1" applyFill="1" applyBorder="1"/>
    <xf numFmtId="0" fontId="2" fillId="42" borderId="5" xfId="0" applyFont="1" applyFill="1" applyBorder="1"/>
    <xf numFmtId="0" fontId="2" fillId="42" borderId="6" xfId="0" applyFont="1" applyFill="1" applyBorder="1"/>
    <xf numFmtId="0" fontId="4" fillId="47" borderId="1" xfId="0" applyFont="1" applyFill="1" applyBorder="1" applyAlignment="1">
      <alignment vertical="center" textRotation="90" wrapText="1"/>
    </xf>
    <xf numFmtId="0" fontId="2" fillId="46" borderId="5" xfId="0" applyFont="1" applyFill="1" applyBorder="1"/>
    <xf numFmtId="0" fontId="2" fillId="46" borderId="6" xfId="0" applyFont="1" applyFill="1" applyBorder="1"/>
    <xf numFmtId="0" fontId="43" fillId="0" borderId="0" xfId="0" applyFont="1" applyAlignment="1">
      <alignment horizontal="center"/>
    </xf>
    <xf numFmtId="0" fontId="45" fillId="0" borderId="1" xfId="0" applyFont="1" applyBorder="1" applyAlignment="1">
      <alignment horizontal="center" textRotation="90"/>
    </xf>
    <xf numFmtId="0" fontId="4" fillId="13" borderId="34" xfId="0" applyFont="1" applyFill="1" applyBorder="1" applyAlignment="1">
      <alignment horizontal="center" textRotation="90" wrapText="1"/>
    </xf>
    <xf numFmtId="0" fontId="4" fillId="17" borderId="1" xfId="0" applyFont="1" applyFill="1" applyBorder="1" applyAlignment="1">
      <alignment textRotation="90" wrapText="1"/>
    </xf>
    <xf numFmtId="0" fontId="4" fillId="13" borderId="1" xfId="0" applyFont="1" applyFill="1" applyBorder="1" applyAlignment="1">
      <alignment horizontal="center" textRotation="90" wrapText="1"/>
    </xf>
    <xf numFmtId="0" fontId="4" fillId="13" borderId="1" xfId="0" applyFont="1" applyFill="1" applyBorder="1" applyAlignment="1">
      <alignment textRotation="90" wrapText="1"/>
    </xf>
    <xf numFmtId="0" fontId="4" fillId="32" borderId="2" xfId="0" applyFont="1" applyFill="1" applyBorder="1" applyAlignment="1">
      <alignment horizontal="right"/>
    </xf>
    <xf numFmtId="0" fontId="8" fillId="32" borderId="2" xfId="0" applyFont="1" applyFill="1" applyBorder="1" applyAlignment="1">
      <alignment horizontal="right"/>
    </xf>
    <xf numFmtId="0" fontId="4" fillId="32" borderId="2" xfId="0" applyFont="1" applyFill="1" applyBorder="1" applyAlignment="1">
      <alignment horizontal="right" vertical="center"/>
    </xf>
    <xf numFmtId="0" fontId="4" fillId="32" borderId="2" xfId="0" applyFont="1" applyFill="1" applyBorder="1" applyAlignment="1">
      <alignment horizontal="left" vertical="center" wrapText="1"/>
    </xf>
    <xf numFmtId="0" fontId="4" fillId="32" borderId="2" xfId="0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Z1000"/>
  <sheetViews>
    <sheetView workbookViewId="0">
      <selection sqref="A1:AX1"/>
    </sheetView>
  </sheetViews>
  <sheetFormatPr defaultColWidth="12.7109375" defaultRowHeight="15" customHeight="1" x14ac:dyDescent="0.2"/>
  <cols>
    <col min="1" max="1" width="4.85546875" customWidth="1"/>
    <col min="2" max="2" width="24.85546875" customWidth="1"/>
    <col min="3" max="3" width="3.7109375" customWidth="1"/>
    <col min="4" max="7" width="3.85546875" customWidth="1"/>
    <col min="8" max="8" width="4" customWidth="1"/>
    <col min="9" max="10" width="3.85546875" customWidth="1"/>
    <col min="11" max="15" width="4.140625" customWidth="1"/>
    <col min="16" max="16" width="4.28515625" customWidth="1"/>
    <col min="17" max="17" width="4.42578125" customWidth="1"/>
    <col min="18" max="18" width="4.140625" customWidth="1"/>
    <col min="19" max="19" width="4.28515625" customWidth="1"/>
    <col min="20" max="20" width="3.85546875" customWidth="1"/>
    <col min="21" max="21" width="4.28515625" customWidth="1"/>
    <col min="22" max="22" width="4" customWidth="1"/>
    <col min="23" max="23" width="4.42578125" customWidth="1"/>
    <col min="24" max="25" width="4.28515625" customWidth="1"/>
    <col min="26" max="26" width="4.42578125" customWidth="1"/>
    <col min="27" max="27" width="4.28515625" customWidth="1"/>
    <col min="28" max="28" width="4.42578125" customWidth="1"/>
    <col min="29" max="29" width="4" customWidth="1"/>
    <col min="30" max="30" width="4.140625" customWidth="1"/>
    <col min="31" max="32" width="4" customWidth="1"/>
    <col min="33" max="33" width="4.42578125" customWidth="1"/>
    <col min="34" max="34" width="4" customWidth="1"/>
    <col min="35" max="35" width="4.42578125" customWidth="1"/>
    <col min="36" max="36" width="4" customWidth="1"/>
    <col min="37" max="37" width="4.42578125" customWidth="1"/>
    <col min="38" max="38" width="4.140625" customWidth="1"/>
    <col min="39" max="41" width="4" customWidth="1"/>
    <col min="42" max="42" width="3.85546875" customWidth="1"/>
    <col min="43" max="43" width="3.7109375" customWidth="1"/>
    <col min="44" max="44" width="3.85546875" customWidth="1"/>
    <col min="45" max="45" width="3.7109375" customWidth="1"/>
    <col min="46" max="46" width="3.85546875" customWidth="1"/>
    <col min="47" max="47" width="3.7109375" customWidth="1"/>
    <col min="48" max="49" width="3.42578125" customWidth="1"/>
    <col min="50" max="50" width="3.7109375" customWidth="1"/>
    <col min="51" max="51" width="3.42578125" customWidth="1"/>
    <col min="52" max="52" width="4.140625" customWidth="1"/>
  </cols>
  <sheetData>
    <row r="1" spans="1:52" ht="13.5" customHeight="1" x14ac:dyDescent="0.3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  <c r="AE1" s="511"/>
      <c r="AF1" s="511"/>
      <c r="AG1" s="511"/>
      <c r="AH1" s="511"/>
      <c r="AI1" s="511"/>
      <c r="AJ1" s="511"/>
      <c r="AK1" s="511"/>
      <c r="AL1" s="511"/>
      <c r="AM1" s="511"/>
      <c r="AN1" s="511"/>
      <c r="AO1" s="511"/>
      <c r="AP1" s="511"/>
      <c r="AQ1" s="511"/>
      <c r="AR1" s="511"/>
      <c r="AS1" s="511"/>
      <c r="AT1" s="511"/>
      <c r="AU1" s="511"/>
      <c r="AV1" s="511"/>
      <c r="AW1" s="511"/>
      <c r="AX1" s="511"/>
    </row>
    <row r="2" spans="1:52" ht="13.5" customHeight="1" x14ac:dyDescent="0.3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2" ht="13.5" customHeight="1" x14ac:dyDescent="0.3">
      <c r="A3" s="512" t="s">
        <v>1</v>
      </c>
      <c r="B3" s="512" t="s">
        <v>2</v>
      </c>
      <c r="C3" s="515" t="s">
        <v>3</v>
      </c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  <c r="Q3" s="516"/>
      <c r="R3" s="516"/>
      <c r="S3" s="516"/>
      <c r="T3" s="516"/>
      <c r="U3" s="516"/>
      <c r="V3" s="516"/>
      <c r="W3" s="516"/>
      <c r="X3" s="516"/>
      <c r="Y3" s="516"/>
      <c r="Z3" s="516"/>
      <c r="AA3" s="516"/>
      <c r="AB3" s="516"/>
      <c r="AC3" s="516"/>
      <c r="AD3" s="516"/>
      <c r="AE3" s="516"/>
      <c r="AF3" s="516"/>
      <c r="AG3" s="516"/>
      <c r="AH3" s="516"/>
      <c r="AI3" s="516"/>
      <c r="AJ3" s="516"/>
      <c r="AK3" s="516"/>
      <c r="AL3" s="516"/>
      <c r="AM3" s="516"/>
      <c r="AN3" s="516"/>
      <c r="AO3" s="516"/>
      <c r="AP3" s="516"/>
      <c r="AQ3" s="516"/>
      <c r="AR3" s="516"/>
      <c r="AS3" s="516"/>
      <c r="AT3" s="516"/>
      <c r="AU3" s="516"/>
      <c r="AV3" s="516"/>
      <c r="AW3" s="516"/>
      <c r="AX3" s="517"/>
      <c r="AY3" s="518">
        <v>2019</v>
      </c>
      <c r="AZ3" s="517"/>
    </row>
    <row r="4" spans="1:52" ht="13.5" customHeight="1" x14ac:dyDescent="0.3">
      <c r="A4" s="513"/>
      <c r="B4" s="513"/>
      <c r="C4" s="515" t="s">
        <v>4</v>
      </c>
      <c r="D4" s="516"/>
      <c r="E4" s="516"/>
      <c r="F4" s="517"/>
      <c r="G4" s="515" t="s">
        <v>5</v>
      </c>
      <c r="H4" s="516"/>
      <c r="I4" s="516"/>
      <c r="J4" s="517"/>
      <c r="K4" s="515" t="s">
        <v>6</v>
      </c>
      <c r="L4" s="516"/>
      <c r="M4" s="516"/>
      <c r="N4" s="517"/>
      <c r="O4" s="515" t="s">
        <v>7</v>
      </c>
      <c r="P4" s="516"/>
      <c r="Q4" s="516"/>
      <c r="R4" s="517"/>
      <c r="S4" s="515" t="s">
        <v>8</v>
      </c>
      <c r="T4" s="516"/>
      <c r="U4" s="516"/>
      <c r="V4" s="517"/>
      <c r="W4" s="515" t="s">
        <v>9</v>
      </c>
      <c r="X4" s="516"/>
      <c r="Y4" s="516"/>
      <c r="Z4" s="517"/>
      <c r="AA4" s="515" t="s">
        <v>10</v>
      </c>
      <c r="AB4" s="516"/>
      <c r="AC4" s="516"/>
      <c r="AD4" s="517"/>
      <c r="AE4" s="515" t="s">
        <v>11</v>
      </c>
      <c r="AF4" s="516"/>
      <c r="AG4" s="516"/>
      <c r="AH4" s="517"/>
      <c r="AI4" s="515" t="s">
        <v>12</v>
      </c>
      <c r="AJ4" s="516"/>
      <c r="AK4" s="516"/>
      <c r="AL4" s="517"/>
      <c r="AM4" s="515" t="s">
        <v>13</v>
      </c>
      <c r="AN4" s="516"/>
      <c r="AO4" s="516"/>
      <c r="AP4" s="517"/>
      <c r="AQ4" s="515" t="s">
        <v>14</v>
      </c>
      <c r="AR4" s="516"/>
      <c r="AS4" s="516"/>
      <c r="AT4" s="517"/>
      <c r="AU4" s="515" t="s">
        <v>15</v>
      </c>
      <c r="AV4" s="516"/>
      <c r="AW4" s="516"/>
      <c r="AX4" s="517"/>
      <c r="AY4" s="518" t="s">
        <v>4</v>
      </c>
      <c r="AZ4" s="517"/>
    </row>
    <row r="5" spans="1:52" ht="13.5" customHeight="1" x14ac:dyDescent="0.3">
      <c r="A5" s="514"/>
      <c r="B5" s="514"/>
      <c r="C5" s="3">
        <v>1</v>
      </c>
      <c r="D5" s="3">
        <v>2</v>
      </c>
      <c r="E5" s="3">
        <v>3</v>
      </c>
      <c r="F5" s="3">
        <v>4</v>
      </c>
      <c r="G5" s="3">
        <v>1</v>
      </c>
      <c r="H5" s="3">
        <v>2</v>
      </c>
      <c r="I5" s="3">
        <v>3</v>
      </c>
      <c r="J5" s="3">
        <v>4</v>
      </c>
      <c r="K5" s="3">
        <v>1</v>
      </c>
      <c r="L5" s="3">
        <v>2</v>
      </c>
      <c r="M5" s="3">
        <v>3</v>
      </c>
      <c r="N5" s="3">
        <v>4</v>
      </c>
      <c r="O5" s="3">
        <v>1</v>
      </c>
      <c r="P5" s="3">
        <v>2</v>
      </c>
      <c r="Q5" s="3">
        <v>3</v>
      </c>
      <c r="R5" s="3">
        <v>4</v>
      </c>
      <c r="S5" s="3">
        <v>1</v>
      </c>
      <c r="T5" s="3">
        <v>2</v>
      </c>
      <c r="U5" s="3">
        <v>3</v>
      </c>
      <c r="V5" s="3">
        <v>4</v>
      </c>
      <c r="W5" s="3">
        <v>1</v>
      </c>
      <c r="X5" s="3">
        <v>2</v>
      </c>
      <c r="Y5" s="3">
        <v>3</v>
      </c>
      <c r="Z5" s="3">
        <v>4</v>
      </c>
      <c r="AA5" s="3">
        <v>1</v>
      </c>
      <c r="AB5" s="3">
        <v>2</v>
      </c>
      <c r="AC5" s="3">
        <v>3</v>
      </c>
      <c r="AD5" s="3">
        <v>4</v>
      </c>
      <c r="AE5" s="3">
        <v>1</v>
      </c>
      <c r="AF5" s="3">
        <v>2</v>
      </c>
      <c r="AG5" s="3">
        <v>3</v>
      </c>
      <c r="AH5" s="3">
        <v>4</v>
      </c>
      <c r="AI5" s="3">
        <v>1</v>
      </c>
      <c r="AJ5" s="3">
        <v>2</v>
      </c>
      <c r="AK5" s="3">
        <v>3</v>
      </c>
      <c r="AL5" s="3">
        <v>4</v>
      </c>
      <c r="AM5" s="3">
        <v>1</v>
      </c>
      <c r="AN5" s="3">
        <v>2</v>
      </c>
      <c r="AO5" s="3">
        <v>3</v>
      </c>
      <c r="AP5" s="3">
        <v>4</v>
      </c>
      <c r="AQ5" s="3">
        <v>1</v>
      </c>
      <c r="AR5" s="3">
        <v>2</v>
      </c>
      <c r="AS5" s="3">
        <v>3</v>
      </c>
      <c r="AT5" s="3">
        <v>4</v>
      </c>
      <c r="AU5" s="3">
        <v>1</v>
      </c>
      <c r="AV5" s="3">
        <v>2</v>
      </c>
      <c r="AW5" s="3">
        <v>3</v>
      </c>
      <c r="AX5" s="3">
        <v>4</v>
      </c>
      <c r="AY5" s="4">
        <v>1</v>
      </c>
      <c r="AZ5" s="4">
        <v>2</v>
      </c>
    </row>
    <row r="6" spans="1:52" ht="13.5" customHeight="1" x14ac:dyDescent="0.3">
      <c r="A6" s="4">
        <v>1</v>
      </c>
      <c r="B6" s="5" t="s">
        <v>16</v>
      </c>
      <c r="C6" s="5"/>
      <c r="D6" s="5"/>
      <c r="E6" s="5"/>
      <c r="F6" s="6"/>
      <c r="G6" s="5"/>
      <c r="H6" s="5"/>
      <c r="I6" s="5"/>
      <c r="J6" s="7"/>
      <c r="K6" s="5"/>
      <c r="L6" s="5"/>
      <c r="M6" s="5"/>
      <c r="N6" s="7"/>
      <c r="O6" s="5"/>
      <c r="P6" s="5"/>
      <c r="Q6" s="5"/>
      <c r="R6" s="7"/>
      <c r="S6" s="5"/>
      <c r="T6" s="5"/>
      <c r="U6" s="5"/>
      <c r="V6" s="7"/>
      <c r="W6" s="5"/>
      <c r="X6" s="5"/>
      <c r="Y6" s="5"/>
      <c r="Z6" s="7"/>
      <c r="AA6" s="5"/>
      <c r="AB6" s="5"/>
      <c r="AC6" s="5"/>
      <c r="AD6" s="7"/>
      <c r="AE6" s="5"/>
      <c r="AF6" s="5"/>
      <c r="AG6" s="5"/>
      <c r="AH6" s="7"/>
      <c r="AI6" s="5"/>
      <c r="AJ6" s="5"/>
      <c r="AK6" s="5"/>
      <c r="AL6" s="7"/>
      <c r="AM6" s="5"/>
      <c r="AN6" s="5"/>
      <c r="AO6" s="5"/>
      <c r="AP6" s="7"/>
      <c r="AQ6" s="5"/>
      <c r="AR6" s="5"/>
      <c r="AS6" s="5"/>
      <c r="AT6" s="7"/>
      <c r="AU6" s="5"/>
      <c r="AV6" s="5"/>
      <c r="AW6" s="5"/>
      <c r="AX6" s="7"/>
      <c r="AY6" s="8"/>
      <c r="AZ6" s="8"/>
    </row>
    <row r="7" spans="1:52" ht="13.5" customHeight="1" x14ac:dyDescent="0.3">
      <c r="A7" s="4">
        <v>2</v>
      </c>
      <c r="B7" s="5" t="s">
        <v>17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8"/>
      <c r="AZ7" s="8"/>
    </row>
    <row r="8" spans="1:52" ht="13.5" customHeight="1" x14ac:dyDescent="0.3">
      <c r="A8" s="4">
        <v>3</v>
      </c>
      <c r="B8" s="5" t="s">
        <v>18</v>
      </c>
      <c r="C8" s="5"/>
      <c r="D8" s="5"/>
      <c r="E8" s="5"/>
      <c r="F8" s="5"/>
      <c r="G8" s="5"/>
      <c r="H8" s="5"/>
      <c r="I8" s="5"/>
      <c r="J8" s="7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7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7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7"/>
      <c r="AU8" s="5"/>
      <c r="AV8" s="5"/>
      <c r="AW8" s="5"/>
      <c r="AX8" s="5"/>
      <c r="AY8" s="8"/>
      <c r="AZ8" s="8"/>
    </row>
    <row r="9" spans="1:52" ht="13.5" customHeight="1" x14ac:dyDescent="0.3">
      <c r="A9" s="4">
        <v>4</v>
      </c>
      <c r="B9" s="5" t="s">
        <v>19</v>
      </c>
      <c r="C9" s="5"/>
      <c r="D9" s="5"/>
      <c r="E9" s="5"/>
      <c r="F9" s="5"/>
      <c r="G9" s="5"/>
      <c r="H9" s="5"/>
      <c r="I9" s="5"/>
      <c r="J9" s="7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7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7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7"/>
      <c r="AU9" s="5"/>
      <c r="AV9" s="5"/>
      <c r="AW9" s="5"/>
      <c r="AX9" s="5"/>
      <c r="AY9" s="8"/>
      <c r="AZ9" s="8"/>
    </row>
    <row r="10" spans="1:52" ht="13.5" customHeight="1" x14ac:dyDescent="0.3">
      <c r="A10" s="4">
        <v>5</v>
      </c>
      <c r="B10" s="5" t="s">
        <v>20</v>
      </c>
      <c r="C10" s="5"/>
      <c r="D10" s="5"/>
      <c r="E10" s="5"/>
      <c r="F10" s="5"/>
      <c r="G10" s="5"/>
      <c r="H10" s="5"/>
      <c r="I10" s="5"/>
      <c r="J10" s="7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7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7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7"/>
      <c r="AU10" s="5"/>
      <c r="AV10" s="5"/>
      <c r="AW10" s="5"/>
      <c r="AX10" s="5"/>
      <c r="AY10" s="8"/>
      <c r="AZ10" s="8"/>
    </row>
    <row r="11" spans="1:52" ht="13.5" customHeight="1" x14ac:dyDescent="0.3">
      <c r="A11" s="4">
        <v>6</v>
      </c>
      <c r="B11" s="5" t="s">
        <v>21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7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8"/>
      <c r="AZ11" s="8"/>
    </row>
    <row r="12" spans="1:52" ht="13.5" customHeight="1" x14ac:dyDescent="0.3">
      <c r="A12" s="4">
        <v>7</v>
      </c>
      <c r="B12" s="5" t="s">
        <v>22</v>
      </c>
      <c r="C12" s="5"/>
      <c r="D12" s="5"/>
      <c r="E12" s="5"/>
      <c r="F12" s="5"/>
      <c r="G12" s="5"/>
      <c r="H12" s="5"/>
      <c r="I12" s="5"/>
      <c r="J12" s="9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7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8"/>
      <c r="AZ12" s="8"/>
    </row>
    <row r="13" spans="1:52" ht="13.5" customHeight="1" x14ac:dyDescent="0.3">
      <c r="A13" s="4">
        <v>8</v>
      </c>
      <c r="B13" s="5" t="s">
        <v>23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7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8"/>
      <c r="AZ13" s="8"/>
    </row>
    <row r="14" spans="1:52" ht="13.5" customHeight="1" x14ac:dyDescent="0.3">
      <c r="A14" s="4">
        <v>9</v>
      </c>
      <c r="B14" s="5" t="s">
        <v>24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7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8"/>
      <c r="AZ14" s="8"/>
    </row>
    <row r="15" spans="1:52" ht="13.5" customHeight="1" x14ac:dyDescent="0.3">
      <c r="A15" s="4">
        <v>10</v>
      </c>
      <c r="B15" s="5" t="s">
        <v>25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7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8"/>
      <c r="AZ15" s="8"/>
    </row>
    <row r="16" spans="1:52" ht="13.5" customHeight="1" x14ac:dyDescent="0.3">
      <c r="A16" s="4">
        <v>11</v>
      </c>
      <c r="B16" s="5" t="s">
        <v>26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7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10"/>
      <c r="AZ16" s="8"/>
    </row>
    <row r="17" spans="1:52" ht="13.5" customHeight="1" x14ac:dyDescent="0.3">
      <c r="A17" s="4">
        <v>12</v>
      </c>
      <c r="B17" s="5" t="s">
        <v>27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7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7"/>
      <c r="AY17" s="8"/>
      <c r="AZ17" s="8"/>
    </row>
    <row r="18" spans="1:52" ht="12.75" customHeight="1" x14ac:dyDescent="0.2">
      <c r="A18" s="11"/>
    </row>
    <row r="19" spans="1:52" ht="13.5" customHeight="1" x14ac:dyDescent="0.3">
      <c r="A19" s="11"/>
      <c r="B19" s="2" t="s">
        <v>28</v>
      </c>
    </row>
    <row r="20" spans="1:52" ht="13.5" customHeight="1" x14ac:dyDescent="0.3">
      <c r="A20" s="12" t="s">
        <v>29</v>
      </c>
      <c r="B20" s="2" t="s">
        <v>30</v>
      </c>
    </row>
    <row r="21" spans="1:52" ht="13.5" customHeight="1" x14ac:dyDescent="0.3">
      <c r="A21" s="12" t="s">
        <v>29</v>
      </c>
      <c r="B21" s="2" t="s">
        <v>31</v>
      </c>
    </row>
    <row r="22" spans="1:52" ht="13.5" customHeight="1" x14ac:dyDescent="0.3">
      <c r="A22" s="12" t="s">
        <v>29</v>
      </c>
      <c r="B22" s="2" t="s">
        <v>32</v>
      </c>
    </row>
    <row r="23" spans="1:52" ht="12.75" customHeight="1" x14ac:dyDescent="0.2">
      <c r="A23" s="11"/>
    </row>
    <row r="24" spans="1:52" ht="12.75" customHeight="1" x14ac:dyDescent="0.2">
      <c r="A24" s="11"/>
    </row>
    <row r="25" spans="1:52" ht="12.75" customHeight="1" x14ac:dyDescent="0.2">
      <c r="A25" s="11"/>
    </row>
    <row r="26" spans="1:52" ht="12.75" customHeight="1" x14ac:dyDescent="0.2">
      <c r="A26" s="11"/>
    </row>
    <row r="27" spans="1:52" ht="12.75" customHeight="1" x14ac:dyDescent="0.2">
      <c r="A27" s="11"/>
    </row>
    <row r="28" spans="1:52" ht="12.75" customHeight="1" x14ac:dyDescent="0.2">
      <c r="A28" s="11"/>
    </row>
    <row r="29" spans="1:52" ht="12.75" customHeight="1" x14ac:dyDescent="0.2">
      <c r="A29" s="11"/>
    </row>
    <row r="30" spans="1:52" ht="12.75" customHeight="1" x14ac:dyDescent="0.2">
      <c r="A30" s="11"/>
    </row>
    <row r="31" spans="1:52" ht="12.75" customHeight="1" x14ac:dyDescent="0.2">
      <c r="A31" s="11"/>
    </row>
    <row r="32" spans="1:52" ht="12.75" customHeight="1" x14ac:dyDescent="0.2">
      <c r="A32" s="11"/>
    </row>
    <row r="33" spans="1:1" ht="12.75" customHeight="1" x14ac:dyDescent="0.2">
      <c r="A33" s="11"/>
    </row>
    <row r="34" spans="1:1" ht="12.75" customHeight="1" x14ac:dyDescent="0.2">
      <c r="A34" s="11"/>
    </row>
    <row r="35" spans="1:1" ht="12.75" customHeight="1" x14ac:dyDescent="0.2">
      <c r="A35" s="11"/>
    </row>
    <row r="36" spans="1:1" ht="12.75" customHeight="1" x14ac:dyDescent="0.2">
      <c r="A36" s="11"/>
    </row>
    <row r="37" spans="1:1" ht="12.75" customHeight="1" x14ac:dyDescent="0.2">
      <c r="A37" s="11"/>
    </row>
    <row r="38" spans="1:1" ht="12.75" customHeight="1" x14ac:dyDescent="0.2">
      <c r="A38" s="11"/>
    </row>
    <row r="39" spans="1:1" ht="12.75" customHeight="1" x14ac:dyDescent="0.2">
      <c r="A39" s="11"/>
    </row>
    <row r="40" spans="1:1" ht="12.75" customHeight="1" x14ac:dyDescent="0.2">
      <c r="A40" s="11"/>
    </row>
    <row r="41" spans="1:1" ht="12.75" customHeight="1" x14ac:dyDescent="0.2">
      <c r="A41" s="11"/>
    </row>
    <row r="42" spans="1:1" ht="12.75" customHeight="1" x14ac:dyDescent="0.2">
      <c r="A42" s="11"/>
    </row>
    <row r="43" spans="1:1" ht="12.75" customHeight="1" x14ac:dyDescent="0.2">
      <c r="A43" s="11"/>
    </row>
    <row r="44" spans="1:1" ht="12.75" customHeight="1" x14ac:dyDescent="0.2">
      <c r="A44" s="11"/>
    </row>
    <row r="45" spans="1:1" ht="12.75" customHeight="1" x14ac:dyDescent="0.2">
      <c r="A45" s="11"/>
    </row>
    <row r="46" spans="1:1" ht="12.75" customHeight="1" x14ac:dyDescent="0.2">
      <c r="A46" s="11"/>
    </row>
    <row r="47" spans="1:1" ht="12.75" customHeight="1" x14ac:dyDescent="0.2">
      <c r="A47" s="11"/>
    </row>
    <row r="48" spans="1:1" ht="12.75" customHeight="1" x14ac:dyDescent="0.2">
      <c r="A48" s="11"/>
    </row>
    <row r="49" spans="1:1" ht="12.75" customHeight="1" x14ac:dyDescent="0.2">
      <c r="A49" s="11"/>
    </row>
    <row r="50" spans="1:1" ht="12.75" customHeight="1" x14ac:dyDescent="0.2">
      <c r="A50" s="11"/>
    </row>
    <row r="51" spans="1:1" ht="12.75" customHeight="1" x14ac:dyDescent="0.2">
      <c r="A51" s="11"/>
    </row>
    <row r="52" spans="1:1" ht="12.75" customHeight="1" x14ac:dyDescent="0.2">
      <c r="A52" s="11"/>
    </row>
    <row r="53" spans="1:1" ht="12.75" customHeight="1" x14ac:dyDescent="0.2">
      <c r="A53" s="11"/>
    </row>
    <row r="54" spans="1:1" ht="12.75" customHeight="1" x14ac:dyDescent="0.2">
      <c r="A54" s="11"/>
    </row>
    <row r="55" spans="1:1" ht="12.75" customHeight="1" x14ac:dyDescent="0.2">
      <c r="A55" s="11"/>
    </row>
    <row r="56" spans="1:1" ht="12.75" customHeight="1" x14ac:dyDescent="0.2">
      <c r="A56" s="11"/>
    </row>
    <row r="57" spans="1:1" ht="12.75" customHeight="1" x14ac:dyDescent="0.2">
      <c r="A57" s="11"/>
    </row>
    <row r="58" spans="1:1" ht="12.75" customHeight="1" x14ac:dyDescent="0.2">
      <c r="A58" s="11"/>
    </row>
    <row r="59" spans="1:1" ht="12.75" customHeight="1" x14ac:dyDescent="0.2">
      <c r="A59" s="11"/>
    </row>
    <row r="60" spans="1:1" ht="12.75" customHeight="1" x14ac:dyDescent="0.2">
      <c r="A60" s="11"/>
    </row>
    <row r="61" spans="1:1" ht="12.75" customHeight="1" x14ac:dyDescent="0.2">
      <c r="A61" s="11"/>
    </row>
    <row r="62" spans="1:1" ht="12.75" customHeight="1" x14ac:dyDescent="0.2">
      <c r="A62" s="11"/>
    </row>
    <row r="63" spans="1:1" ht="12.75" customHeight="1" x14ac:dyDescent="0.2">
      <c r="A63" s="11"/>
    </row>
    <row r="64" spans="1:1" ht="12.75" customHeight="1" x14ac:dyDescent="0.2">
      <c r="A64" s="11"/>
    </row>
    <row r="65" spans="1:1" ht="12.75" customHeight="1" x14ac:dyDescent="0.2">
      <c r="A65" s="11"/>
    </row>
    <row r="66" spans="1:1" ht="12.75" customHeight="1" x14ac:dyDescent="0.2">
      <c r="A66" s="11"/>
    </row>
    <row r="67" spans="1:1" ht="12.75" customHeight="1" x14ac:dyDescent="0.2">
      <c r="A67" s="11"/>
    </row>
    <row r="68" spans="1:1" ht="12.75" customHeight="1" x14ac:dyDescent="0.2">
      <c r="A68" s="11"/>
    </row>
    <row r="69" spans="1:1" ht="12.75" customHeight="1" x14ac:dyDescent="0.2">
      <c r="A69" s="11"/>
    </row>
    <row r="70" spans="1:1" ht="12.75" customHeight="1" x14ac:dyDescent="0.2">
      <c r="A70" s="11"/>
    </row>
    <row r="71" spans="1:1" ht="12.75" customHeight="1" x14ac:dyDescent="0.2">
      <c r="A71" s="11"/>
    </row>
    <row r="72" spans="1:1" ht="12.75" customHeight="1" x14ac:dyDescent="0.2">
      <c r="A72" s="11"/>
    </row>
    <row r="73" spans="1:1" ht="12.75" customHeight="1" x14ac:dyDescent="0.2">
      <c r="A73" s="11"/>
    </row>
    <row r="74" spans="1:1" ht="12.75" customHeight="1" x14ac:dyDescent="0.2">
      <c r="A74" s="11"/>
    </row>
    <row r="75" spans="1:1" ht="12.75" customHeight="1" x14ac:dyDescent="0.2">
      <c r="A75" s="11"/>
    </row>
    <row r="76" spans="1:1" ht="12.75" customHeight="1" x14ac:dyDescent="0.2">
      <c r="A76" s="11"/>
    </row>
    <row r="77" spans="1:1" ht="12.75" customHeight="1" x14ac:dyDescent="0.2">
      <c r="A77" s="11"/>
    </row>
    <row r="78" spans="1:1" ht="12.75" customHeight="1" x14ac:dyDescent="0.2">
      <c r="A78" s="11"/>
    </row>
    <row r="79" spans="1:1" ht="12.75" customHeight="1" x14ac:dyDescent="0.2">
      <c r="A79" s="11"/>
    </row>
    <row r="80" spans="1:1" ht="12.75" customHeight="1" x14ac:dyDescent="0.2">
      <c r="A80" s="11"/>
    </row>
    <row r="81" spans="1:1" ht="12.75" customHeight="1" x14ac:dyDescent="0.2">
      <c r="A81" s="11"/>
    </row>
    <row r="82" spans="1:1" ht="12.75" customHeight="1" x14ac:dyDescent="0.2">
      <c r="A82" s="11"/>
    </row>
    <row r="83" spans="1:1" ht="12.75" customHeight="1" x14ac:dyDescent="0.2">
      <c r="A83" s="11"/>
    </row>
    <row r="84" spans="1:1" ht="12.75" customHeight="1" x14ac:dyDescent="0.2">
      <c r="A84" s="11"/>
    </row>
    <row r="85" spans="1:1" ht="12.75" customHeight="1" x14ac:dyDescent="0.2">
      <c r="A85" s="11"/>
    </row>
    <row r="86" spans="1:1" ht="12.75" customHeight="1" x14ac:dyDescent="0.2">
      <c r="A86" s="11"/>
    </row>
    <row r="87" spans="1:1" ht="12.75" customHeight="1" x14ac:dyDescent="0.2">
      <c r="A87" s="11"/>
    </row>
    <row r="88" spans="1:1" ht="12.75" customHeight="1" x14ac:dyDescent="0.2">
      <c r="A88" s="11"/>
    </row>
    <row r="89" spans="1:1" ht="12.75" customHeight="1" x14ac:dyDescent="0.2">
      <c r="A89" s="11"/>
    </row>
    <row r="90" spans="1:1" ht="12.75" customHeight="1" x14ac:dyDescent="0.2">
      <c r="A90" s="11"/>
    </row>
    <row r="91" spans="1:1" ht="12.75" customHeight="1" x14ac:dyDescent="0.2">
      <c r="A91" s="11"/>
    </row>
    <row r="92" spans="1:1" ht="12.75" customHeight="1" x14ac:dyDescent="0.2">
      <c r="A92" s="11"/>
    </row>
    <row r="93" spans="1:1" ht="12.75" customHeight="1" x14ac:dyDescent="0.2">
      <c r="A93" s="11"/>
    </row>
    <row r="94" spans="1:1" ht="12.75" customHeight="1" x14ac:dyDescent="0.2">
      <c r="A94" s="11"/>
    </row>
    <row r="95" spans="1:1" ht="12.75" customHeight="1" x14ac:dyDescent="0.2">
      <c r="A95" s="11"/>
    </row>
    <row r="96" spans="1:1" ht="12.75" customHeight="1" x14ac:dyDescent="0.2">
      <c r="A96" s="11"/>
    </row>
    <row r="97" spans="1:1" ht="12.75" customHeight="1" x14ac:dyDescent="0.2">
      <c r="A97" s="11"/>
    </row>
    <row r="98" spans="1:1" ht="12.75" customHeight="1" x14ac:dyDescent="0.2">
      <c r="A98" s="11"/>
    </row>
    <row r="99" spans="1:1" ht="12.75" customHeight="1" x14ac:dyDescent="0.2">
      <c r="A99" s="11"/>
    </row>
    <row r="100" spans="1:1" ht="12.75" customHeight="1" x14ac:dyDescent="0.2">
      <c r="A100" s="11"/>
    </row>
    <row r="101" spans="1:1" ht="12.75" customHeight="1" x14ac:dyDescent="0.2">
      <c r="A101" s="11"/>
    </row>
    <row r="102" spans="1:1" ht="12.75" customHeight="1" x14ac:dyDescent="0.2">
      <c r="A102" s="11"/>
    </row>
    <row r="103" spans="1:1" ht="12.75" customHeight="1" x14ac:dyDescent="0.2">
      <c r="A103" s="11"/>
    </row>
    <row r="104" spans="1:1" ht="12.75" customHeight="1" x14ac:dyDescent="0.2">
      <c r="A104" s="11"/>
    </row>
    <row r="105" spans="1:1" ht="12.75" customHeight="1" x14ac:dyDescent="0.2">
      <c r="A105" s="11"/>
    </row>
    <row r="106" spans="1:1" ht="12.75" customHeight="1" x14ac:dyDescent="0.2">
      <c r="A106" s="11"/>
    </row>
    <row r="107" spans="1:1" ht="12.75" customHeight="1" x14ac:dyDescent="0.2">
      <c r="A107" s="11"/>
    </row>
    <row r="108" spans="1:1" ht="12.75" customHeight="1" x14ac:dyDescent="0.2">
      <c r="A108" s="11"/>
    </row>
    <row r="109" spans="1:1" ht="12.75" customHeight="1" x14ac:dyDescent="0.2">
      <c r="A109" s="11"/>
    </row>
    <row r="110" spans="1:1" ht="12.75" customHeight="1" x14ac:dyDescent="0.2">
      <c r="A110" s="11"/>
    </row>
    <row r="111" spans="1:1" ht="12.75" customHeight="1" x14ac:dyDescent="0.2">
      <c r="A111" s="11"/>
    </row>
    <row r="112" spans="1:1" ht="12.75" customHeight="1" x14ac:dyDescent="0.2">
      <c r="A112" s="11"/>
    </row>
    <row r="113" spans="1:1" ht="12.75" customHeight="1" x14ac:dyDescent="0.2">
      <c r="A113" s="11"/>
    </row>
    <row r="114" spans="1:1" ht="12.75" customHeight="1" x14ac:dyDescent="0.2">
      <c r="A114" s="11"/>
    </row>
    <row r="115" spans="1:1" ht="12.75" customHeight="1" x14ac:dyDescent="0.2">
      <c r="A115" s="11"/>
    </row>
    <row r="116" spans="1:1" ht="12.75" customHeight="1" x14ac:dyDescent="0.2">
      <c r="A116" s="11"/>
    </row>
    <row r="117" spans="1:1" ht="12.75" customHeight="1" x14ac:dyDescent="0.2">
      <c r="A117" s="11"/>
    </row>
    <row r="118" spans="1:1" ht="12.75" customHeight="1" x14ac:dyDescent="0.2">
      <c r="A118" s="11"/>
    </row>
    <row r="119" spans="1:1" ht="12.75" customHeight="1" x14ac:dyDescent="0.2">
      <c r="A119" s="11"/>
    </row>
    <row r="120" spans="1:1" ht="12.75" customHeight="1" x14ac:dyDescent="0.2">
      <c r="A120" s="11"/>
    </row>
    <row r="121" spans="1:1" ht="12.75" customHeight="1" x14ac:dyDescent="0.2">
      <c r="A121" s="11"/>
    </row>
    <row r="122" spans="1:1" ht="12.75" customHeight="1" x14ac:dyDescent="0.2">
      <c r="A122" s="11"/>
    </row>
    <row r="123" spans="1:1" ht="12.75" customHeight="1" x14ac:dyDescent="0.2">
      <c r="A123" s="11"/>
    </row>
    <row r="124" spans="1:1" ht="12.75" customHeight="1" x14ac:dyDescent="0.2">
      <c r="A124" s="11"/>
    </row>
    <row r="125" spans="1:1" ht="12.75" customHeight="1" x14ac:dyDescent="0.2">
      <c r="A125" s="11"/>
    </row>
    <row r="126" spans="1:1" ht="12.75" customHeight="1" x14ac:dyDescent="0.2">
      <c r="A126" s="11"/>
    </row>
    <row r="127" spans="1:1" ht="12.75" customHeight="1" x14ac:dyDescent="0.2">
      <c r="A127" s="11"/>
    </row>
    <row r="128" spans="1:1" ht="12.75" customHeight="1" x14ac:dyDescent="0.2">
      <c r="A128" s="11"/>
    </row>
    <row r="129" spans="1:1" ht="12.75" customHeight="1" x14ac:dyDescent="0.2">
      <c r="A129" s="11"/>
    </row>
    <row r="130" spans="1:1" ht="12.75" customHeight="1" x14ac:dyDescent="0.2">
      <c r="A130" s="11"/>
    </row>
    <row r="131" spans="1:1" ht="12.75" customHeight="1" x14ac:dyDescent="0.2">
      <c r="A131" s="11"/>
    </row>
    <row r="132" spans="1:1" ht="12.75" customHeight="1" x14ac:dyDescent="0.2">
      <c r="A132" s="11"/>
    </row>
    <row r="133" spans="1:1" ht="12.75" customHeight="1" x14ac:dyDescent="0.2">
      <c r="A133" s="11"/>
    </row>
    <row r="134" spans="1:1" ht="12.75" customHeight="1" x14ac:dyDescent="0.2">
      <c r="A134" s="11"/>
    </row>
    <row r="135" spans="1:1" ht="12.75" customHeight="1" x14ac:dyDescent="0.2">
      <c r="A135" s="11"/>
    </row>
    <row r="136" spans="1:1" ht="12.75" customHeight="1" x14ac:dyDescent="0.2">
      <c r="A136" s="11"/>
    </row>
    <row r="137" spans="1:1" ht="12.75" customHeight="1" x14ac:dyDescent="0.2">
      <c r="A137" s="11"/>
    </row>
    <row r="138" spans="1:1" ht="12.75" customHeight="1" x14ac:dyDescent="0.2">
      <c r="A138" s="11"/>
    </row>
    <row r="139" spans="1:1" ht="12.75" customHeight="1" x14ac:dyDescent="0.2">
      <c r="A139" s="11"/>
    </row>
    <row r="140" spans="1:1" ht="12.75" customHeight="1" x14ac:dyDescent="0.2">
      <c r="A140" s="11"/>
    </row>
    <row r="141" spans="1:1" ht="12.75" customHeight="1" x14ac:dyDescent="0.2">
      <c r="A141" s="11"/>
    </row>
    <row r="142" spans="1:1" ht="12.75" customHeight="1" x14ac:dyDescent="0.2">
      <c r="A142" s="11"/>
    </row>
    <row r="143" spans="1:1" ht="12.75" customHeight="1" x14ac:dyDescent="0.2">
      <c r="A143" s="11"/>
    </row>
    <row r="144" spans="1:1" ht="12.75" customHeight="1" x14ac:dyDescent="0.2">
      <c r="A144" s="11"/>
    </row>
    <row r="145" spans="1:1" ht="12.75" customHeight="1" x14ac:dyDescent="0.2">
      <c r="A145" s="11"/>
    </row>
    <row r="146" spans="1:1" ht="12.75" customHeight="1" x14ac:dyDescent="0.2">
      <c r="A146" s="11"/>
    </row>
    <row r="147" spans="1:1" ht="12.75" customHeight="1" x14ac:dyDescent="0.2">
      <c r="A147" s="11"/>
    </row>
    <row r="148" spans="1:1" ht="12.75" customHeight="1" x14ac:dyDescent="0.2">
      <c r="A148" s="11"/>
    </row>
    <row r="149" spans="1:1" ht="12.75" customHeight="1" x14ac:dyDescent="0.2">
      <c r="A149" s="11"/>
    </row>
    <row r="150" spans="1:1" ht="12.75" customHeight="1" x14ac:dyDescent="0.2">
      <c r="A150" s="11"/>
    </row>
    <row r="151" spans="1:1" ht="12.75" customHeight="1" x14ac:dyDescent="0.2">
      <c r="A151" s="11"/>
    </row>
    <row r="152" spans="1:1" ht="12.75" customHeight="1" x14ac:dyDescent="0.2">
      <c r="A152" s="11"/>
    </row>
    <row r="153" spans="1:1" ht="12.75" customHeight="1" x14ac:dyDescent="0.2">
      <c r="A153" s="11"/>
    </row>
    <row r="154" spans="1:1" ht="12.75" customHeight="1" x14ac:dyDescent="0.2">
      <c r="A154" s="11"/>
    </row>
    <row r="155" spans="1:1" ht="12.75" customHeight="1" x14ac:dyDescent="0.2">
      <c r="A155" s="11"/>
    </row>
    <row r="156" spans="1:1" ht="12.75" customHeight="1" x14ac:dyDescent="0.2">
      <c r="A156" s="11"/>
    </row>
    <row r="157" spans="1:1" ht="12.75" customHeight="1" x14ac:dyDescent="0.2">
      <c r="A157" s="11"/>
    </row>
    <row r="158" spans="1:1" ht="12.75" customHeight="1" x14ac:dyDescent="0.2">
      <c r="A158" s="11"/>
    </row>
    <row r="159" spans="1:1" ht="12.75" customHeight="1" x14ac:dyDescent="0.2">
      <c r="A159" s="11"/>
    </row>
    <row r="160" spans="1:1" ht="12.75" customHeight="1" x14ac:dyDescent="0.2">
      <c r="A160" s="11"/>
    </row>
    <row r="161" spans="1:1" ht="12.75" customHeight="1" x14ac:dyDescent="0.2">
      <c r="A161" s="11"/>
    </row>
    <row r="162" spans="1:1" ht="12.75" customHeight="1" x14ac:dyDescent="0.2">
      <c r="A162" s="11"/>
    </row>
    <row r="163" spans="1:1" ht="12.75" customHeight="1" x14ac:dyDescent="0.2">
      <c r="A163" s="11"/>
    </row>
    <row r="164" spans="1:1" ht="12.75" customHeight="1" x14ac:dyDescent="0.2">
      <c r="A164" s="11"/>
    </row>
    <row r="165" spans="1:1" ht="12.75" customHeight="1" x14ac:dyDescent="0.2">
      <c r="A165" s="11"/>
    </row>
    <row r="166" spans="1:1" ht="12.75" customHeight="1" x14ac:dyDescent="0.2">
      <c r="A166" s="11"/>
    </row>
    <row r="167" spans="1:1" ht="12.75" customHeight="1" x14ac:dyDescent="0.2">
      <c r="A167" s="11"/>
    </row>
    <row r="168" spans="1:1" ht="12.75" customHeight="1" x14ac:dyDescent="0.2">
      <c r="A168" s="11"/>
    </row>
    <row r="169" spans="1:1" ht="12.75" customHeight="1" x14ac:dyDescent="0.2">
      <c r="A169" s="11"/>
    </row>
    <row r="170" spans="1:1" ht="12.75" customHeight="1" x14ac:dyDescent="0.2">
      <c r="A170" s="11"/>
    </row>
    <row r="171" spans="1:1" ht="12.75" customHeight="1" x14ac:dyDescent="0.2">
      <c r="A171" s="11"/>
    </row>
    <row r="172" spans="1:1" ht="12.75" customHeight="1" x14ac:dyDescent="0.2">
      <c r="A172" s="11"/>
    </row>
    <row r="173" spans="1:1" ht="12.75" customHeight="1" x14ac:dyDescent="0.2">
      <c r="A173" s="11"/>
    </row>
    <row r="174" spans="1:1" ht="12.75" customHeight="1" x14ac:dyDescent="0.2">
      <c r="A174" s="11"/>
    </row>
    <row r="175" spans="1:1" ht="12.75" customHeight="1" x14ac:dyDescent="0.2">
      <c r="A175" s="11"/>
    </row>
    <row r="176" spans="1:1" ht="12.75" customHeight="1" x14ac:dyDescent="0.2">
      <c r="A176" s="11"/>
    </row>
    <row r="177" spans="1:1" ht="12.75" customHeight="1" x14ac:dyDescent="0.2">
      <c r="A177" s="11"/>
    </row>
    <row r="178" spans="1:1" ht="12.75" customHeight="1" x14ac:dyDescent="0.2">
      <c r="A178" s="11"/>
    </row>
    <row r="179" spans="1:1" ht="12.75" customHeight="1" x14ac:dyDescent="0.2">
      <c r="A179" s="11"/>
    </row>
    <row r="180" spans="1:1" ht="12.75" customHeight="1" x14ac:dyDescent="0.2">
      <c r="A180" s="11"/>
    </row>
    <row r="181" spans="1:1" ht="12.75" customHeight="1" x14ac:dyDescent="0.2">
      <c r="A181" s="11"/>
    </row>
    <row r="182" spans="1:1" ht="12.75" customHeight="1" x14ac:dyDescent="0.2">
      <c r="A182" s="11"/>
    </row>
    <row r="183" spans="1:1" ht="12.75" customHeight="1" x14ac:dyDescent="0.2">
      <c r="A183" s="11"/>
    </row>
    <row r="184" spans="1:1" ht="12.75" customHeight="1" x14ac:dyDescent="0.2">
      <c r="A184" s="11"/>
    </row>
    <row r="185" spans="1:1" ht="12.75" customHeight="1" x14ac:dyDescent="0.2">
      <c r="A185" s="11"/>
    </row>
    <row r="186" spans="1:1" ht="12.75" customHeight="1" x14ac:dyDescent="0.2">
      <c r="A186" s="11"/>
    </row>
    <row r="187" spans="1:1" ht="12.75" customHeight="1" x14ac:dyDescent="0.2">
      <c r="A187" s="11"/>
    </row>
    <row r="188" spans="1:1" ht="12.75" customHeight="1" x14ac:dyDescent="0.2">
      <c r="A188" s="11"/>
    </row>
    <row r="189" spans="1:1" ht="12.75" customHeight="1" x14ac:dyDescent="0.2">
      <c r="A189" s="11"/>
    </row>
    <row r="190" spans="1:1" ht="12.75" customHeight="1" x14ac:dyDescent="0.2">
      <c r="A190" s="11"/>
    </row>
    <row r="191" spans="1:1" ht="12.75" customHeight="1" x14ac:dyDescent="0.2">
      <c r="A191" s="11"/>
    </row>
    <row r="192" spans="1:1" ht="12.75" customHeight="1" x14ac:dyDescent="0.2">
      <c r="A192" s="11"/>
    </row>
    <row r="193" spans="1:1" ht="12.75" customHeight="1" x14ac:dyDescent="0.2">
      <c r="A193" s="11"/>
    </row>
    <row r="194" spans="1:1" ht="12.75" customHeight="1" x14ac:dyDescent="0.2">
      <c r="A194" s="11"/>
    </row>
    <row r="195" spans="1:1" ht="12.75" customHeight="1" x14ac:dyDescent="0.2">
      <c r="A195" s="11"/>
    </row>
    <row r="196" spans="1:1" ht="12.75" customHeight="1" x14ac:dyDescent="0.2">
      <c r="A196" s="11"/>
    </row>
    <row r="197" spans="1:1" ht="12.75" customHeight="1" x14ac:dyDescent="0.2">
      <c r="A197" s="11"/>
    </row>
    <row r="198" spans="1:1" ht="12.75" customHeight="1" x14ac:dyDescent="0.2">
      <c r="A198" s="11"/>
    </row>
    <row r="199" spans="1:1" ht="12.75" customHeight="1" x14ac:dyDescent="0.2">
      <c r="A199" s="11"/>
    </row>
    <row r="200" spans="1:1" ht="12.75" customHeight="1" x14ac:dyDescent="0.2">
      <c r="A200" s="11"/>
    </row>
    <row r="201" spans="1:1" ht="12.75" customHeight="1" x14ac:dyDescent="0.2">
      <c r="A201" s="11"/>
    </row>
    <row r="202" spans="1:1" ht="12.75" customHeight="1" x14ac:dyDescent="0.2">
      <c r="A202" s="11"/>
    </row>
    <row r="203" spans="1:1" ht="12.75" customHeight="1" x14ac:dyDescent="0.2">
      <c r="A203" s="11"/>
    </row>
    <row r="204" spans="1:1" ht="12.75" customHeight="1" x14ac:dyDescent="0.2">
      <c r="A204" s="11"/>
    </row>
    <row r="205" spans="1:1" ht="12.75" customHeight="1" x14ac:dyDescent="0.2">
      <c r="A205" s="11"/>
    </row>
    <row r="206" spans="1:1" ht="12.75" customHeight="1" x14ac:dyDescent="0.2">
      <c r="A206" s="11"/>
    </row>
    <row r="207" spans="1:1" ht="12.75" customHeight="1" x14ac:dyDescent="0.2">
      <c r="A207" s="11"/>
    </row>
    <row r="208" spans="1:1" ht="12.75" customHeight="1" x14ac:dyDescent="0.2">
      <c r="A208" s="11"/>
    </row>
    <row r="209" spans="1:1" ht="12.75" customHeight="1" x14ac:dyDescent="0.2">
      <c r="A209" s="11"/>
    </row>
    <row r="210" spans="1:1" ht="12.75" customHeight="1" x14ac:dyDescent="0.2">
      <c r="A210" s="11"/>
    </row>
    <row r="211" spans="1:1" ht="12.75" customHeight="1" x14ac:dyDescent="0.2">
      <c r="A211" s="11"/>
    </row>
    <row r="212" spans="1:1" ht="12.75" customHeight="1" x14ac:dyDescent="0.2">
      <c r="A212" s="11"/>
    </row>
    <row r="213" spans="1:1" ht="12.75" customHeight="1" x14ac:dyDescent="0.2">
      <c r="A213" s="11"/>
    </row>
    <row r="214" spans="1:1" ht="12.75" customHeight="1" x14ac:dyDescent="0.2">
      <c r="A214" s="11"/>
    </row>
    <row r="215" spans="1:1" ht="12.75" customHeight="1" x14ac:dyDescent="0.2">
      <c r="A215" s="11"/>
    </row>
    <row r="216" spans="1:1" ht="12.75" customHeight="1" x14ac:dyDescent="0.2">
      <c r="A216" s="11"/>
    </row>
    <row r="217" spans="1:1" ht="12.75" customHeight="1" x14ac:dyDescent="0.2">
      <c r="A217" s="11"/>
    </row>
    <row r="218" spans="1:1" ht="12.75" customHeight="1" x14ac:dyDescent="0.2">
      <c r="A218" s="11"/>
    </row>
    <row r="219" spans="1:1" ht="12.75" customHeight="1" x14ac:dyDescent="0.2">
      <c r="A219" s="11"/>
    </row>
    <row r="220" spans="1:1" ht="12.75" customHeight="1" x14ac:dyDescent="0.2">
      <c r="A220" s="11"/>
    </row>
    <row r="221" spans="1:1" ht="12.75" customHeight="1" x14ac:dyDescent="0.2">
      <c r="A221" s="11"/>
    </row>
    <row r="222" spans="1:1" ht="12.75" customHeight="1" x14ac:dyDescent="0.2">
      <c r="A222" s="11"/>
    </row>
    <row r="223" spans="1:1" ht="12.75" customHeight="1" x14ac:dyDescent="0.2">
      <c r="A223" s="11"/>
    </row>
    <row r="224" spans="1:1" ht="12.75" customHeight="1" x14ac:dyDescent="0.2">
      <c r="A224" s="11"/>
    </row>
    <row r="225" spans="1:1" ht="12.75" customHeight="1" x14ac:dyDescent="0.2">
      <c r="A225" s="11"/>
    </row>
    <row r="226" spans="1:1" ht="12.75" customHeight="1" x14ac:dyDescent="0.2">
      <c r="A226" s="11"/>
    </row>
    <row r="227" spans="1:1" ht="12.75" customHeight="1" x14ac:dyDescent="0.2">
      <c r="A227" s="11"/>
    </row>
    <row r="228" spans="1:1" ht="12.75" customHeight="1" x14ac:dyDescent="0.2">
      <c r="A228" s="11"/>
    </row>
    <row r="229" spans="1:1" ht="12.75" customHeight="1" x14ac:dyDescent="0.2">
      <c r="A229" s="11"/>
    </row>
    <row r="230" spans="1:1" ht="12.75" customHeight="1" x14ac:dyDescent="0.2">
      <c r="A230" s="11"/>
    </row>
    <row r="231" spans="1:1" ht="12.75" customHeight="1" x14ac:dyDescent="0.2">
      <c r="A231" s="11"/>
    </row>
    <row r="232" spans="1:1" ht="12.75" customHeight="1" x14ac:dyDescent="0.2">
      <c r="A232" s="11"/>
    </row>
    <row r="233" spans="1:1" ht="12.75" customHeight="1" x14ac:dyDescent="0.2">
      <c r="A233" s="11"/>
    </row>
    <row r="234" spans="1:1" ht="12.75" customHeight="1" x14ac:dyDescent="0.2">
      <c r="A234" s="11"/>
    </row>
    <row r="235" spans="1:1" ht="12.75" customHeight="1" x14ac:dyDescent="0.2">
      <c r="A235" s="11"/>
    </row>
    <row r="236" spans="1:1" ht="12.75" customHeight="1" x14ac:dyDescent="0.2">
      <c r="A236" s="11"/>
    </row>
    <row r="237" spans="1:1" ht="12.75" customHeight="1" x14ac:dyDescent="0.2">
      <c r="A237" s="11"/>
    </row>
    <row r="238" spans="1:1" ht="12.75" customHeight="1" x14ac:dyDescent="0.2">
      <c r="A238" s="11"/>
    </row>
    <row r="239" spans="1:1" ht="12.75" customHeight="1" x14ac:dyDescent="0.2">
      <c r="A239" s="11"/>
    </row>
    <row r="240" spans="1:1" ht="12.75" customHeight="1" x14ac:dyDescent="0.2">
      <c r="A240" s="11"/>
    </row>
    <row r="241" spans="1:1" ht="12.75" customHeight="1" x14ac:dyDescent="0.2">
      <c r="A241" s="11"/>
    </row>
    <row r="242" spans="1:1" ht="12.75" customHeight="1" x14ac:dyDescent="0.2">
      <c r="A242" s="11"/>
    </row>
    <row r="243" spans="1:1" ht="12.75" customHeight="1" x14ac:dyDescent="0.2">
      <c r="A243" s="11"/>
    </row>
    <row r="244" spans="1:1" ht="12.75" customHeight="1" x14ac:dyDescent="0.2">
      <c r="A244" s="11"/>
    </row>
    <row r="245" spans="1:1" ht="12.75" customHeight="1" x14ac:dyDescent="0.2">
      <c r="A245" s="11"/>
    </row>
    <row r="246" spans="1:1" ht="12.75" customHeight="1" x14ac:dyDescent="0.2">
      <c r="A246" s="11"/>
    </row>
    <row r="247" spans="1:1" ht="12.75" customHeight="1" x14ac:dyDescent="0.2">
      <c r="A247" s="11"/>
    </row>
    <row r="248" spans="1:1" ht="12.75" customHeight="1" x14ac:dyDescent="0.2">
      <c r="A248" s="11"/>
    </row>
    <row r="249" spans="1:1" ht="12.75" customHeight="1" x14ac:dyDescent="0.2">
      <c r="A249" s="11"/>
    </row>
    <row r="250" spans="1:1" ht="12.75" customHeight="1" x14ac:dyDescent="0.2">
      <c r="A250" s="11"/>
    </row>
    <row r="251" spans="1:1" ht="12.75" customHeight="1" x14ac:dyDescent="0.2">
      <c r="A251" s="11"/>
    </row>
    <row r="252" spans="1:1" ht="12.75" customHeight="1" x14ac:dyDescent="0.2">
      <c r="A252" s="11"/>
    </row>
    <row r="253" spans="1:1" ht="12.75" customHeight="1" x14ac:dyDescent="0.2">
      <c r="A253" s="11"/>
    </row>
    <row r="254" spans="1:1" ht="12.75" customHeight="1" x14ac:dyDescent="0.2">
      <c r="A254" s="11"/>
    </row>
    <row r="255" spans="1:1" ht="12.75" customHeight="1" x14ac:dyDescent="0.2">
      <c r="A255" s="11"/>
    </row>
    <row r="256" spans="1:1" ht="12.75" customHeight="1" x14ac:dyDescent="0.2">
      <c r="A256" s="11"/>
    </row>
    <row r="257" spans="1:1" ht="12.75" customHeight="1" x14ac:dyDescent="0.2">
      <c r="A257" s="11"/>
    </row>
    <row r="258" spans="1:1" ht="12.75" customHeight="1" x14ac:dyDescent="0.2">
      <c r="A258" s="11"/>
    </row>
    <row r="259" spans="1:1" ht="12.75" customHeight="1" x14ac:dyDescent="0.2">
      <c r="A259" s="11"/>
    </row>
    <row r="260" spans="1:1" ht="12.75" customHeight="1" x14ac:dyDescent="0.2">
      <c r="A260" s="11"/>
    </row>
    <row r="261" spans="1:1" ht="12.75" customHeight="1" x14ac:dyDescent="0.2">
      <c r="A261" s="11"/>
    </row>
    <row r="262" spans="1:1" ht="12.75" customHeight="1" x14ac:dyDescent="0.2">
      <c r="A262" s="11"/>
    </row>
    <row r="263" spans="1:1" ht="12.75" customHeight="1" x14ac:dyDescent="0.2">
      <c r="A263" s="11"/>
    </row>
    <row r="264" spans="1:1" ht="12.75" customHeight="1" x14ac:dyDescent="0.2">
      <c r="A264" s="11"/>
    </row>
    <row r="265" spans="1:1" ht="12.75" customHeight="1" x14ac:dyDescent="0.2">
      <c r="A265" s="11"/>
    </row>
    <row r="266" spans="1:1" ht="12.75" customHeight="1" x14ac:dyDescent="0.2">
      <c r="A266" s="11"/>
    </row>
    <row r="267" spans="1:1" ht="12.75" customHeight="1" x14ac:dyDescent="0.2">
      <c r="A267" s="11"/>
    </row>
    <row r="268" spans="1:1" ht="12.75" customHeight="1" x14ac:dyDescent="0.2">
      <c r="A268" s="11"/>
    </row>
    <row r="269" spans="1:1" ht="12.75" customHeight="1" x14ac:dyDescent="0.2">
      <c r="A269" s="11"/>
    </row>
    <row r="270" spans="1:1" ht="12.75" customHeight="1" x14ac:dyDescent="0.2">
      <c r="A270" s="11"/>
    </row>
    <row r="271" spans="1:1" ht="12.75" customHeight="1" x14ac:dyDescent="0.2">
      <c r="A271" s="11"/>
    </row>
    <row r="272" spans="1:1" ht="12.75" customHeight="1" x14ac:dyDescent="0.2">
      <c r="A272" s="11"/>
    </row>
    <row r="273" spans="1:1" ht="12.75" customHeight="1" x14ac:dyDescent="0.2">
      <c r="A273" s="11"/>
    </row>
    <row r="274" spans="1:1" ht="12.75" customHeight="1" x14ac:dyDescent="0.2">
      <c r="A274" s="11"/>
    </row>
    <row r="275" spans="1:1" ht="12.75" customHeight="1" x14ac:dyDescent="0.2">
      <c r="A275" s="11"/>
    </row>
    <row r="276" spans="1:1" ht="12.75" customHeight="1" x14ac:dyDescent="0.2">
      <c r="A276" s="11"/>
    </row>
    <row r="277" spans="1:1" ht="12.75" customHeight="1" x14ac:dyDescent="0.2">
      <c r="A277" s="11"/>
    </row>
    <row r="278" spans="1:1" ht="12.75" customHeight="1" x14ac:dyDescent="0.2">
      <c r="A278" s="11"/>
    </row>
    <row r="279" spans="1:1" ht="12.75" customHeight="1" x14ac:dyDescent="0.2">
      <c r="A279" s="11"/>
    </row>
    <row r="280" spans="1:1" ht="12.75" customHeight="1" x14ac:dyDescent="0.2">
      <c r="A280" s="11"/>
    </row>
    <row r="281" spans="1:1" ht="12.75" customHeight="1" x14ac:dyDescent="0.2">
      <c r="A281" s="11"/>
    </row>
    <row r="282" spans="1:1" ht="12.75" customHeight="1" x14ac:dyDescent="0.2">
      <c r="A282" s="11"/>
    </row>
    <row r="283" spans="1:1" ht="12.75" customHeight="1" x14ac:dyDescent="0.2">
      <c r="A283" s="11"/>
    </row>
    <row r="284" spans="1:1" ht="12.75" customHeight="1" x14ac:dyDescent="0.2">
      <c r="A284" s="11"/>
    </row>
    <row r="285" spans="1:1" ht="12.75" customHeight="1" x14ac:dyDescent="0.2">
      <c r="A285" s="11"/>
    </row>
    <row r="286" spans="1:1" ht="12.75" customHeight="1" x14ac:dyDescent="0.2">
      <c r="A286" s="11"/>
    </row>
    <row r="287" spans="1:1" ht="12.75" customHeight="1" x14ac:dyDescent="0.2">
      <c r="A287" s="11"/>
    </row>
    <row r="288" spans="1:1" ht="12.75" customHeight="1" x14ac:dyDescent="0.2">
      <c r="A288" s="11"/>
    </row>
    <row r="289" spans="1:1" ht="12.75" customHeight="1" x14ac:dyDescent="0.2">
      <c r="A289" s="11"/>
    </row>
    <row r="290" spans="1:1" ht="12.75" customHeight="1" x14ac:dyDescent="0.2">
      <c r="A290" s="11"/>
    </row>
    <row r="291" spans="1:1" ht="12.75" customHeight="1" x14ac:dyDescent="0.2">
      <c r="A291" s="11"/>
    </row>
    <row r="292" spans="1:1" ht="12.75" customHeight="1" x14ac:dyDescent="0.2">
      <c r="A292" s="11"/>
    </row>
    <row r="293" spans="1:1" ht="12.75" customHeight="1" x14ac:dyDescent="0.2">
      <c r="A293" s="11"/>
    </row>
    <row r="294" spans="1:1" ht="12.75" customHeight="1" x14ac:dyDescent="0.2">
      <c r="A294" s="11"/>
    </row>
    <row r="295" spans="1:1" ht="12.75" customHeight="1" x14ac:dyDescent="0.2">
      <c r="A295" s="11"/>
    </row>
    <row r="296" spans="1:1" ht="12.75" customHeight="1" x14ac:dyDescent="0.2">
      <c r="A296" s="11"/>
    </row>
    <row r="297" spans="1:1" ht="12.75" customHeight="1" x14ac:dyDescent="0.2">
      <c r="A297" s="11"/>
    </row>
    <row r="298" spans="1:1" ht="12.75" customHeight="1" x14ac:dyDescent="0.2">
      <c r="A298" s="11"/>
    </row>
    <row r="299" spans="1:1" ht="12.75" customHeight="1" x14ac:dyDescent="0.2">
      <c r="A299" s="11"/>
    </row>
    <row r="300" spans="1:1" ht="12.75" customHeight="1" x14ac:dyDescent="0.2">
      <c r="A300" s="11"/>
    </row>
    <row r="301" spans="1:1" ht="12.75" customHeight="1" x14ac:dyDescent="0.2">
      <c r="A301" s="11"/>
    </row>
    <row r="302" spans="1:1" ht="12.75" customHeight="1" x14ac:dyDescent="0.2">
      <c r="A302" s="11"/>
    </row>
    <row r="303" spans="1:1" ht="12.75" customHeight="1" x14ac:dyDescent="0.2">
      <c r="A303" s="11"/>
    </row>
    <row r="304" spans="1:1" ht="12.75" customHeight="1" x14ac:dyDescent="0.2">
      <c r="A304" s="11"/>
    </row>
    <row r="305" spans="1:1" ht="12.75" customHeight="1" x14ac:dyDescent="0.2">
      <c r="A305" s="11"/>
    </row>
    <row r="306" spans="1:1" ht="12.75" customHeight="1" x14ac:dyDescent="0.2">
      <c r="A306" s="11"/>
    </row>
    <row r="307" spans="1:1" ht="12.75" customHeight="1" x14ac:dyDescent="0.2">
      <c r="A307" s="11"/>
    </row>
    <row r="308" spans="1:1" ht="12.75" customHeight="1" x14ac:dyDescent="0.2">
      <c r="A308" s="11"/>
    </row>
    <row r="309" spans="1:1" ht="12.75" customHeight="1" x14ac:dyDescent="0.2">
      <c r="A309" s="11"/>
    </row>
    <row r="310" spans="1:1" ht="12.75" customHeight="1" x14ac:dyDescent="0.2">
      <c r="A310" s="11"/>
    </row>
    <row r="311" spans="1:1" ht="12.75" customHeight="1" x14ac:dyDescent="0.2">
      <c r="A311" s="11"/>
    </row>
    <row r="312" spans="1:1" ht="12.75" customHeight="1" x14ac:dyDescent="0.2">
      <c r="A312" s="11"/>
    </row>
    <row r="313" spans="1:1" ht="12.75" customHeight="1" x14ac:dyDescent="0.2">
      <c r="A313" s="11"/>
    </row>
    <row r="314" spans="1:1" ht="12.75" customHeight="1" x14ac:dyDescent="0.2">
      <c r="A314" s="11"/>
    </row>
    <row r="315" spans="1:1" ht="12.75" customHeight="1" x14ac:dyDescent="0.2">
      <c r="A315" s="11"/>
    </row>
    <row r="316" spans="1:1" ht="12.75" customHeight="1" x14ac:dyDescent="0.2">
      <c r="A316" s="11"/>
    </row>
    <row r="317" spans="1:1" ht="12.75" customHeight="1" x14ac:dyDescent="0.2">
      <c r="A317" s="11"/>
    </row>
    <row r="318" spans="1:1" ht="12.75" customHeight="1" x14ac:dyDescent="0.2">
      <c r="A318" s="11"/>
    </row>
    <row r="319" spans="1:1" ht="12.75" customHeight="1" x14ac:dyDescent="0.2">
      <c r="A319" s="11"/>
    </row>
    <row r="320" spans="1:1" ht="12.75" customHeight="1" x14ac:dyDescent="0.2">
      <c r="A320" s="11"/>
    </row>
    <row r="321" spans="1:1" ht="12.75" customHeight="1" x14ac:dyDescent="0.2">
      <c r="A321" s="11"/>
    </row>
    <row r="322" spans="1:1" ht="12.75" customHeight="1" x14ac:dyDescent="0.2">
      <c r="A322" s="11"/>
    </row>
    <row r="323" spans="1:1" ht="12.75" customHeight="1" x14ac:dyDescent="0.2">
      <c r="A323" s="11"/>
    </row>
    <row r="324" spans="1:1" ht="12.75" customHeight="1" x14ac:dyDescent="0.2">
      <c r="A324" s="11"/>
    </row>
    <row r="325" spans="1:1" ht="12.75" customHeight="1" x14ac:dyDescent="0.2">
      <c r="A325" s="11"/>
    </row>
    <row r="326" spans="1:1" ht="12.75" customHeight="1" x14ac:dyDescent="0.2">
      <c r="A326" s="11"/>
    </row>
    <row r="327" spans="1:1" ht="12.75" customHeight="1" x14ac:dyDescent="0.2">
      <c r="A327" s="11"/>
    </row>
    <row r="328" spans="1:1" ht="12.75" customHeight="1" x14ac:dyDescent="0.2">
      <c r="A328" s="11"/>
    </row>
    <row r="329" spans="1:1" ht="12.75" customHeight="1" x14ac:dyDescent="0.2">
      <c r="A329" s="11"/>
    </row>
    <row r="330" spans="1:1" ht="12.75" customHeight="1" x14ac:dyDescent="0.2">
      <c r="A330" s="11"/>
    </row>
    <row r="331" spans="1:1" ht="12.75" customHeight="1" x14ac:dyDescent="0.2">
      <c r="A331" s="11"/>
    </row>
    <row r="332" spans="1:1" ht="12.75" customHeight="1" x14ac:dyDescent="0.2">
      <c r="A332" s="11"/>
    </row>
    <row r="333" spans="1:1" ht="12.75" customHeight="1" x14ac:dyDescent="0.2">
      <c r="A333" s="11"/>
    </row>
    <row r="334" spans="1:1" ht="12.75" customHeight="1" x14ac:dyDescent="0.2">
      <c r="A334" s="11"/>
    </row>
    <row r="335" spans="1:1" ht="12.75" customHeight="1" x14ac:dyDescent="0.2">
      <c r="A335" s="11"/>
    </row>
    <row r="336" spans="1:1" ht="12.75" customHeight="1" x14ac:dyDescent="0.2">
      <c r="A336" s="11"/>
    </row>
    <row r="337" spans="1:1" ht="12.75" customHeight="1" x14ac:dyDescent="0.2">
      <c r="A337" s="11"/>
    </row>
    <row r="338" spans="1:1" ht="12.75" customHeight="1" x14ac:dyDescent="0.2">
      <c r="A338" s="11"/>
    </row>
    <row r="339" spans="1:1" ht="12.75" customHeight="1" x14ac:dyDescent="0.2">
      <c r="A339" s="11"/>
    </row>
    <row r="340" spans="1:1" ht="12.75" customHeight="1" x14ac:dyDescent="0.2">
      <c r="A340" s="11"/>
    </row>
    <row r="341" spans="1:1" ht="12.75" customHeight="1" x14ac:dyDescent="0.2">
      <c r="A341" s="11"/>
    </row>
    <row r="342" spans="1:1" ht="12.75" customHeight="1" x14ac:dyDescent="0.2">
      <c r="A342" s="11"/>
    </row>
    <row r="343" spans="1:1" ht="12.75" customHeight="1" x14ac:dyDescent="0.2">
      <c r="A343" s="11"/>
    </row>
    <row r="344" spans="1:1" ht="12.75" customHeight="1" x14ac:dyDescent="0.2">
      <c r="A344" s="11"/>
    </row>
    <row r="345" spans="1:1" ht="12.75" customHeight="1" x14ac:dyDescent="0.2">
      <c r="A345" s="11"/>
    </row>
    <row r="346" spans="1:1" ht="12.75" customHeight="1" x14ac:dyDescent="0.2">
      <c r="A346" s="11"/>
    </row>
    <row r="347" spans="1:1" ht="12.75" customHeight="1" x14ac:dyDescent="0.2">
      <c r="A347" s="11"/>
    </row>
    <row r="348" spans="1:1" ht="12.75" customHeight="1" x14ac:dyDescent="0.2">
      <c r="A348" s="11"/>
    </row>
    <row r="349" spans="1:1" ht="12.75" customHeight="1" x14ac:dyDescent="0.2">
      <c r="A349" s="11"/>
    </row>
    <row r="350" spans="1:1" ht="12.75" customHeight="1" x14ac:dyDescent="0.2">
      <c r="A350" s="11"/>
    </row>
    <row r="351" spans="1:1" ht="12.75" customHeight="1" x14ac:dyDescent="0.2">
      <c r="A351" s="11"/>
    </row>
    <row r="352" spans="1:1" ht="12.75" customHeight="1" x14ac:dyDescent="0.2">
      <c r="A352" s="11"/>
    </row>
    <row r="353" spans="1:1" ht="12.75" customHeight="1" x14ac:dyDescent="0.2">
      <c r="A353" s="11"/>
    </row>
    <row r="354" spans="1:1" ht="12.75" customHeight="1" x14ac:dyDescent="0.2">
      <c r="A354" s="11"/>
    </row>
    <row r="355" spans="1:1" ht="12.75" customHeight="1" x14ac:dyDescent="0.2">
      <c r="A355" s="11"/>
    </row>
    <row r="356" spans="1:1" ht="12.75" customHeight="1" x14ac:dyDescent="0.2">
      <c r="A356" s="11"/>
    </row>
    <row r="357" spans="1:1" ht="12.75" customHeight="1" x14ac:dyDescent="0.2">
      <c r="A357" s="11"/>
    </row>
    <row r="358" spans="1:1" ht="12.75" customHeight="1" x14ac:dyDescent="0.2">
      <c r="A358" s="11"/>
    </row>
    <row r="359" spans="1:1" ht="12.75" customHeight="1" x14ac:dyDescent="0.2">
      <c r="A359" s="11"/>
    </row>
    <row r="360" spans="1:1" ht="12.75" customHeight="1" x14ac:dyDescent="0.2">
      <c r="A360" s="11"/>
    </row>
    <row r="361" spans="1:1" ht="12.75" customHeight="1" x14ac:dyDescent="0.2">
      <c r="A361" s="11"/>
    </row>
    <row r="362" spans="1:1" ht="12.75" customHeight="1" x14ac:dyDescent="0.2">
      <c r="A362" s="11"/>
    </row>
    <row r="363" spans="1:1" ht="12.75" customHeight="1" x14ac:dyDescent="0.2">
      <c r="A363" s="11"/>
    </row>
    <row r="364" spans="1:1" ht="12.75" customHeight="1" x14ac:dyDescent="0.2">
      <c r="A364" s="11"/>
    </row>
    <row r="365" spans="1:1" ht="12.75" customHeight="1" x14ac:dyDescent="0.2">
      <c r="A365" s="11"/>
    </row>
    <row r="366" spans="1:1" ht="12.75" customHeight="1" x14ac:dyDescent="0.2">
      <c r="A366" s="11"/>
    </row>
    <row r="367" spans="1:1" ht="12.75" customHeight="1" x14ac:dyDescent="0.2">
      <c r="A367" s="11"/>
    </row>
    <row r="368" spans="1:1" ht="12.75" customHeight="1" x14ac:dyDescent="0.2">
      <c r="A368" s="11"/>
    </row>
    <row r="369" spans="1:1" ht="12.75" customHeight="1" x14ac:dyDescent="0.2">
      <c r="A369" s="11"/>
    </row>
    <row r="370" spans="1:1" ht="12.75" customHeight="1" x14ac:dyDescent="0.2">
      <c r="A370" s="11"/>
    </row>
    <row r="371" spans="1:1" ht="12.75" customHeight="1" x14ac:dyDescent="0.2">
      <c r="A371" s="11"/>
    </row>
    <row r="372" spans="1:1" ht="12.75" customHeight="1" x14ac:dyDescent="0.2">
      <c r="A372" s="11"/>
    </row>
    <row r="373" spans="1:1" ht="12.75" customHeight="1" x14ac:dyDescent="0.2">
      <c r="A373" s="11"/>
    </row>
    <row r="374" spans="1:1" ht="12.75" customHeight="1" x14ac:dyDescent="0.2">
      <c r="A374" s="11"/>
    </row>
    <row r="375" spans="1:1" ht="12.75" customHeight="1" x14ac:dyDescent="0.2">
      <c r="A375" s="11"/>
    </row>
    <row r="376" spans="1:1" ht="12.75" customHeight="1" x14ac:dyDescent="0.2">
      <c r="A376" s="11"/>
    </row>
    <row r="377" spans="1:1" ht="12.75" customHeight="1" x14ac:dyDescent="0.2">
      <c r="A377" s="11"/>
    </row>
    <row r="378" spans="1:1" ht="12.75" customHeight="1" x14ac:dyDescent="0.2">
      <c r="A378" s="11"/>
    </row>
    <row r="379" spans="1:1" ht="12.75" customHeight="1" x14ac:dyDescent="0.2">
      <c r="A379" s="11"/>
    </row>
    <row r="380" spans="1:1" ht="12.75" customHeight="1" x14ac:dyDescent="0.2">
      <c r="A380" s="11"/>
    </row>
    <row r="381" spans="1:1" ht="12.75" customHeight="1" x14ac:dyDescent="0.2">
      <c r="A381" s="11"/>
    </row>
    <row r="382" spans="1:1" ht="12.75" customHeight="1" x14ac:dyDescent="0.2">
      <c r="A382" s="11"/>
    </row>
    <row r="383" spans="1:1" ht="12.75" customHeight="1" x14ac:dyDescent="0.2">
      <c r="A383" s="11"/>
    </row>
    <row r="384" spans="1:1" ht="12.75" customHeight="1" x14ac:dyDescent="0.2">
      <c r="A384" s="11"/>
    </row>
    <row r="385" spans="1:1" ht="12.75" customHeight="1" x14ac:dyDescent="0.2">
      <c r="A385" s="11"/>
    </row>
    <row r="386" spans="1:1" ht="12.75" customHeight="1" x14ac:dyDescent="0.2">
      <c r="A386" s="11"/>
    </row>
    <row r="387" spans="1:1" ht="12.75" customHeight="1" x14ac:dyDescent="0.2">
      <c r="A387" s="11"/>
    </row>
    <row r="388" spans="1:1" ht="12.75" customHeight="1" x14ac:dyDescent="0.2">
      <c r="A388" s="11"/>
    </row>
    <row r="389" spans="1:1" ht="12.75" customHeight="1" x14ac:dyDescent="0.2">
      <c r="A389" s="11"/>
    </row>
    <row r="390" spans="1:1" ht="12.75" customHeight="1" x14ac:dyDescent="0.2">
      <c r="A390" s="11"/>
    </row>
    <row r="391" spans="1:1" ht="12.75" customHeight="1" x14ac:dyDescent="0.2">
      <c r="A391" s="11"/>
    </row>
    <row r="392" spans="1:1" ht="12.75" customHeight="1" x14ac:dyDescent="0.2">
      <c r="A392" s="11"/>
    </row>
    <row r="393" spans="1:1" ht="12.75" customHeight="1" x14ac:dyDescent="0.2">
      <c r="A393" s="11"/>
    </row>
    <row r="394" spans="1:1" ht="12.75" customHeight="1" x14ac:dyDescent="0.2">
      <c r="A394" s="11"/>
    </row>
    <row r="395" spans="1:1" ht="12.75" customHeight="1" x14ac:dyDescent="0.2">
      <c r="A395" s="11"/>
    </row>
    <row r="396" spans="1:1" ht="12.75" customHeight="1" x14ac:dyDescent="0.2">
      <c r="A396" s="11"/>
    </row>
    <row r="397" spans="1:1" ht="12.75" customHeight="1" x14ac:dyDescent="0.2">
      <c r="A397" s="11"/>
    </row>
    <row r="398" spans="1:1" ht="12.75" customHeight="1" x14ac:dyDescent="0.2">
      <c r="A398" s="11"/>
    </row>
    <row r="399" spans="1:1" ht="12.75" customHeight="1" x14ac:dyDescent="0.2">
      <c r="A399" s="11"/>
    </row>
    <row r="400" spans="1:1" ht="12.75" customHeight="1" x14ac:dyDescent="0.2">
      <c r="A400" s="11"/>
    </row>
    <row r="401" spans="1:1" ht="12.75" customHeight="1" x14ac:dyDescent="0.2">
      <c r="A401" s="11"/>
    </row>
    <row r="402" spans="1:1" ht="12.75" customHeight="1" x14ac:dyDescent="0.2">
      <c r="A402" s="11"/>
    </row>
    <row r="403" spans="1:1" ht="12.75" customHeight="1" x14ac:dyDescent="0.2">
      <c r="A403" s="11"/>
    </row>
    <row r="404" spans="1:1" ht="12.75" customHeight="1" x14ac:dyDescent="0.2">
      <c r="A404" s="11"/>
    </row>
    <row r="405" spans="1:1" ht="12.75" customHeight="1" x14ac:dyDescent="0.2">
      <c r="A405" s="11"/>
    </row>
    <row r="406" spans="1:1" ht="12.75" customHeight="1" x14ac:dyDescent="0.2">
      <c r="A406" s="11"/>
    </row>
    <row r="407" spans="1:1" ht="12.75" customHeight="1" x14ac:dyDescent="0.2">
      <c r="A407" s="11"/>
    </row>
    <row r="408" spans="1:1" ht="12.75" customHeight="1" x14ac:dyDescent="0.2">
      <c r="A408" s="11"/>
    </row>
    <row r="409" spans="1:1" ht="12.75" customHeight="1" x14ac:dyDescent="0.2">
      <c r="A409" s="11"/>
    </row>
    <row r="410" spans="1:1" ht="12.75" customHeight="1" x14ac:dyDescent="0.2">
      <c r="A410" s="11"/>
    </row>
    <row r="411" spans="1:1" ht="12.75" customHeight="1" x14ac:dyDescent="0.2">
      <c r="A411" s="11"/>
    </row>
    <row r="412" spans="1:1" ht="12.75" customHeight="1" x14ac:dyDescent="0.2">
      <c r="A412" s="11"/>
    </row>
    <row r="413" spans="1:1" ht="12.75" customHeight="1" x14ac:dyDescent="0.2">
      <c r="A413" s="11"/>
    </row>
    <row r="414" spans="1:1" ht="12.75" customHeight="1" x14ac:dyDescent="0.2">
      <c r="A414" s="11"/>
    </row>
    <row r="415" spans="1:1" ht="12.75" customHeight="1" x14ac:dyDescent="0.2">
      <c r="A415" s="11"/>
    </row>
    <row r="416" spans="1:1" ht="12.75" customHeight="1" x14ac:dyDescent="0.2">
      <c r="A416" s="11"/>
    </row>
    <row r="417" spans="1:1" ht="12.75" customHeight="1" x14ac:dyDescent="0.2">
      <c r="A417" s="11"/>
    </row>
    <row r="418" spans="1:1" ht="12.75" customHeight="1" x14ac:dyDescent="0.2">
      <c r="A418" s="11"/>
    </row>
    <row r="419" spans="1:1" ht="12.75" customHeight="1" x14ac:dyDescent="0.2">
      <c r="A419" s="11"/>
    </row>
    <row r="420" spans="1:1" ht="12.75" customHeight="1" x14ac:dyDescent="0.2">
      <c r="A420" s="11"/>
    </row>
    <row r="421" spans="1:1" ht="12.75" customHeight="1" x14ac:dyDescent="0.2">
      <c r="A421" s="11"/>
    </row>
    <row r="422" spans="1:1" ht="12.75" customHeight="1" x14ac:dyDescent="0.2">
      <c r="A422" s="11"/>
    </row>
    <row r="423" spans="1:1" ht="12.75" customHeight="1" x14ac:dyDescent="0.2">
      <c r="A423" s="11"/>
    </row>
    <row r="424" spans="1:1" ht="12.75" customHeight="1" x14ac:dyDescent="0.2">
      <c r="A424" s="11"/>
    </row>
    <row r="425" spans="1:1" ht="12.75" customHeight="1" x14ac:dyDescent="0.2">
      <c r="A425" s="11"/>
    </row>
    <row r="426" spans="1:1" ht="12.75" customHeight="1" x14ac:dyDescent="0.2">
      <c r="A426" s="11"/>
    </row>
    <row r="427" spans="1:1" ht="12.75" customHeight="1" x14ac:dyDescent="0.2">
      <c r="A427" s="11"/>
    </row>
    <row r="428" spans="1:1" ht="12.75" customHeight="1" x14ac:dyDescent="0.2">
      <c r="A428" s="11"/>
    </row>
    <row r="429" spans="1:1" ht="12.75" customHeight="1" x14ac:dyDescent="0.2">
      <c r="A429" s="11"/>
    </row>
    <row r="430" spans="1:1" ht="12.75" customHeight="1" x14ac:dyDescent="0.2">
      <c r="A430" s="11"/>
    </row>
    <row r="431" spans="1:1" ht="12.75" customHeight="1" x14ac:dyDescent="0.2">
      <c r="A431" s="11"/>
    </row>
    <row r="432" spans="1:1" ht="12.75" customHeight="1" x14ac:dyDescent="0.2">
      <c r="A432" s="11"/>
    </row>
    <row r="433" spans="1:1" ht="12.75" customHeight="1" x14ac:dyDescent="0.2">
      <c r="A433" s="11"/>
    </row>
    <row r="434" spans="1:1" ht="12.75" customHeight="1" x14ac:dyDescent="0.2">
      <c r="A434" s="11"/>
    </row>
    <row r="435" spans="1:1" ht="12.75" customHeight="1" x14ac:dyDescent="0.2">
      <c r="A435" s="11"/>
    </row>
    <row r="436" spans="1:1" ht="12.75" customHeight="1" x14ac:dyDescent="0.2">
      <c r="A436" s="11"/>
    </row>
    <row r="437" spans="1:1" ht="12.75" customHeight="1" x14ac:dyDescent="0.2">
      <c r="A437" s="11"/>
    </row>
    <row r="438" spans="1:1" ht="12.75" customHeight="1" x14ac:dyDescent="0.2">
      <c r="A438" s="11"/>
    </row>
    <row r="439" spans="1:1" ht="12.75" customHeight="1" x14ac:dyDescent="0.2">
      <c r="A439" s="11"/>
    </row>
    <row r="440" spans="1:1" ht="12.75" customHeight="1" x14ac:dyDescent="0.2">
      <c r="A440" s="11"/>
    </row>
    <row r="441" spans="1:1" ht="12.75" customHeight="1" x14ac:dyDescent="0.2">
      <c r="A441" s="11"/>
    </row>
    <row r="442" spans="1:1" ht="12.75" customHeight="1" x14ac:dyDescent="0.2">
      <c r="A442" s="11"/>
    </row>
    <row r="443" spans="1:1" ht="12.75" customHeight="1" x14ac:dyDescent="0.2">
      <c r="A443" s="11"/>
    </row>
    <row r="444" spans="1:1" ht="12.75" customHeight="1" x14ac:dyDescent="0.2">
      <c r="A444" s="11"/>
    </row>
    <row r="445" spans="1:1" ht="12.75" customHeight="1" x14ac:dyDescent="0.2">
      <c r="A445" s="11"/>
    </row>
    <row r="446" spans="1:1" ht="12.75" customHeight="1" x14ac:dyDescent="0.2">
      <c r="A446" s="11"/>
    </row>
    <row r="447" spans="1:1" ht="12.75" customHeight="1" x14ac:dyDescent="0.2">
      <c r="A447" s="11"/>
    </row>
    <row r="448" spans="1:1" ht="12.75" customHeight="1" x14ac:dyDescent="0.2">
      <c r="A448" s="11"/>
    </row>
    <row r="449" spans="1:1" ht="12.75" customHeight="1" x14ac:dyDescent="0.2">
      <c r="A449" s="11"/>
    </row>
    <row r="450" spans="1:1" ht="12.75" customHeight="1" x14ac:dyDescent="0.2">
      <c r="A450" s="11"/>
    </row>
    <row r="451" spans="1:1" ht="12.75" customHeight="1" x14ac:dyDescent="0.2">
      <c r="A451" s="11"/>
    </row>
    <row r="452" spans="1:1" ht="12.75" customHeight="1" x14ac:dyDescent="0.2">
      <c r="A452" s="11"/>
    </row>
    <row r="453" spans="1:1" ht="12.75" customHeight="1" x14ac:dyDescent="0.2">
      <c r="A453" s="11"/>
    </row>
    <row r="454" spans="1:1" ht="12.75" customHeight="1" x14ac:dyDescent="0.2">
      <c r="A454" s="11"/>
    </row>
    <row r="455" spans="1:1" ht="12.75" customHeight="1" x14ac:dyDescent="0.2">
      <c r="A455" s="11"/>
    </row>
    <row r="456" spans="1:1" ht="12.75" customHeight="1" x14ac:dyDescent="0.2">
      <c r="A456" s="11"/>
    </row>
    <row r="457" spans="1:1" ht="12.75" customHeight="1" x14ac:dyDescent="0.2">
      <c r="A457" s="11"/>
    </row>
    <row r="458" spans="1:1" ht="12.75" customHeight="1" x14ac:dyDescent="0.2">
      <c r="A458" s="11"/>
    </row>
    <row r="459" spans="1:1" ht="12.75" customHeight="1" x14ac:dyDescent="0.2">
      <c r="A459" s="11"/>
    </row>
    <row r="460" spans="1:1" ht="12.75" customHeight="1" x14ac:dyDescent="0.2">
      <c r="A460" s="11"/>
    </row>
    <row r="461" spans="1:1" ht="12.75" customHeight="1" x14ac:dyDescent="0.2">
      <c r="A461" s="11"/>
    </row>
    <row r="462" spans="1:1" ht="12.75" customHeight="1" x14ac:dyDescent="0.2">
      <c r="A462" s="11"/>
    </row>
    <row r="463" spans="1:1" ht="12.75" customHeight="1" x14ac:dyDescent="0.2">
      <c r="A463" s="11"/>
    </row>
    <row r="464" spans="1:1" ht="12.75" customHeight="1" x14ac:dyDescent="0.2">
      <c r="A464" s="11"/>
    </row>
    <row r="465" spans="1:1" ht="12.75" customHeight="1" x14ac:dyDescent="0.2">
      <c r="A465" s="11"/>
    </row>
    <row r="466" spans="1:1" ht="12.75" customHeight="1" x14ac:dyDescent="0.2">
      <c r="A466" s="11"/>
    </row>
    <row r="467" spans="1:1" ht="12.75" customHeight="1" x14ac:dyDescent="0.2">
      <c r="A467" s="11"/>
    </row>
    <row r="468" spans="1:1" ht="12.75" customHeight="1" x14ac:dyDescent="0.2">
      <c r="A468" s="11"/>
    </row>
    <row r="469" spans="1:1" ht="12.75" customHeight="1" x14ac:dyDescent="0.2">
      <c r="A469" s="11"/>
    </row>
    <row r="470" spans="1:1" ht="12.75" customHeight="1" x14ac:dyDescent="0.2">
      <c r="A470" s="11"/>
    </row>
    <row r="471" spans="1:1" ht="12.75" customHeight="1" x14ac:dyDescent="0.2">
      <c r="A471" s="11"/>
    </row>
    <row r="472" spans="1:1" ht="12.75" customHeight="1" x14ac:dyDescent="0.2">
      <c r="A472" s="11"/>
    </row>
    <row r="473" spans="1:1" ht="12.75" customHeight="1" x14ac:dyDescent="0.2">
      <c r="A473" s="11"/>
    </row>
    <row r="474" spans="1:1" ht="12.75" customHeight="1" x14ac:dyDescent="0.2">
      <c r="A474" s="11"/>
    </row>
    <row r="475" spans="1:1" ht="12.75" customHeight="1" x14ac:dyDescent="0.2">
      <c r="A475" s="11"/>
    </row>
    <row r="476" spans="1:1" ht="12.75" customHeight="1" x14ac:dyDescent="0.2">
      <c r="A476" s="11"/>
    </row>
    <row r="477" spans="1:1" ht="12.75" customHeight="1" x14ac:dyDescent="0.2">
      <c r="A477" s="11"/>
    </row>
    <row r="478" spans="1:1" ht="12.75" customHeight="1" x14ac:dyDescent="0.2">
      <c r="A478" s="11"/>
    </row>
    <row r="479" spans="1:1" ht="12.75" customHeight="1" x14ac:dyDescent="0.2">
      <c r="A479" s="11"/>
    </row>
    <row r="480" spans="1:1" ht="12.75" customHeight="1" x14ac:dyDescent="0.2">
      <c r="A480" s="11"/>
    </row>
    <row r="481" spans="1:1" ht="12.75" customHeight="1" x14ac:dyDescent="0.2">
      <c r="A481" s="11"/>
    </row>
    <row r="482" spans="1:1" ht="12.75" customHeight="1" x14ac:dyDescent="0.2">
      <c r="A482" s="11"/>
    </row>
    <row r="483" spans="1:1" ht="12.75" customHeight="1" x14ac:dyDescent="0.2">
      <c r="A483" s="11"/>
    </row>
    <row r="484" spans="1:1" ht="12.75" customHeight="1" x14ac:dyDescent="0.2">
      <c r="A484" s="11"/>
    </row>
    <row r="485" spans="1:1" ht="12.75" customHeight="1" x14ac:dyDescent="0.2">
      <c r="A485" s="11"/>
    </row>
    <row r="486" spans="1:1" ht="12.75" customHeight="1" x14ac:dyDescent="0.2">
      <c r="A486" s="11"/>
    </row>
    <row r="487" spans="1:1" ht="12.75" customHeight="1" x14ac:dyDescent="0.2">
      <c r="A487" s="11"/>
    </row>
    <row r="488" spans="1:1" ht="12.75" customHeight="1" x14ac:dyDescent="0.2">
      <c r="A488" s="11"/>
    </row>
    <row r="489" spans="1:1" ht="12.75" customHeight="1" x14ac:dyDescent="0.2">
      <c r="A489" s="11"/>
    </row>
    <row r="490" spans="1:1" ht="12.75" customHeight="1" x14ac:dyDescent="0.2">
      <c r="A490" s="11"/>
    </row>
    <row r="491" spans="1:1" ht="12.75" customHeight="1" x14ac:dyDescent="0.2">
      <c r="A491" s="11"/>
    </row>
    <row r="492" spans="1:1" ht="12.75" customHeight="1" x14ac:dyDescent="0.2">
      <c r="A492" s="11"/>
    </row>
    <row r="493" spans="1:1" ht="12.75" customHeight="1" x14ac:dyDescent="0.2">
      <c r="A493" s="11"/>
    </row>
    <row r="494" spans="1:1" ht="12.75" customHeight="1" x14ac:dyDescent="0.2">
      <c r="A494" s="11"/>
    </row>
    <row r="495" spans="1:1" ht="12.75" customHeight="1" x14ac:dyDescent="0.2">
      <c r="A495" s="11"/>
    </row>
    <row r="496" spans="1:1" ht="12.75" customHeight="1" x14ac:dyDescent="0.2">
      <c r="A496" s="11"/>
    </row>
    <row r="497" spans="1:1" ht="12.75" customHeight="1" x14ac:dyDescent="0.2">
      <c r="A497" s="11"/>
    </row>
    <row r="498" spans="1:1" ht="12.75" customHeight="1" x14ac:dyDescent="0.2">
      <c r="A498" s="11"/>
    </row>
    <row r="499" spans="1:1" ht="12.75" customHeight="1" x14ac:dyDescent="0.2">
      <c r="A499" s="11"/>
    </row>
    <row r="500" spans="1:1" ht="12.75" customHeight="1" x14ac:dyDescent="0.2">
      <c r="A500" s="11"/>
    </row>
    <row r="501" spans="1:1" ht="12.75" customHeight="1" x14ac:dyDescent="0.2">
      <c r="A501" s="11"/>
    </row>
    <row r="502" spans="1:1" ht="12.75" customHeight="1" x14ac:dyDescent="0.2">
      <c r="A502" s="11"/>
    </row>
    <row r="503" spans="1:1" ht="12.75" customHeight="1" x14ac:dyDescent="0.2">
      <c r="A503" s="11"/>
    </row>
    <row r="504" spans="1:1" ht="12.75" customHeight="1" x14ac:dyDescent="0.2">
      <c r="A504" s="11"/>
    </row>
    <row r="505" spans="1:1" ht="12.75" customHeight="1" x14ac:dyDescent="0.2">
      <c r="A505" s="11"/>
    </row>
    <row r="506" spans="1:1" ht="12.75" customHeight="1" x14ac:dyDescent="0.2">
      <c r="A506" s="11"/>
    </row>
    <row r="507" spans="1:1" ht="12.75" customHeight="1" x14ac:dyDescent="0.2">
      <c r="A507" s="11"/>
    </row>
    <row r="508" spans="1:1" ht="12.75" customHeight="1" x14ac:dyDescent="0.2">
      <c r="A508" s="11"/>
    </row>
    <row r="509" spans="1:1" ht="12.75" customHeight="1" x14ac:dyDescent="0.2">
      <c r="A509" s="11"/>
    </row>
    <row r="510" spans="1:1" ht="12.75" customHeight="1" x14ac:dyDescent="0.2">
      <c r="A510" s="11"/>
    </row>
    <row r="511" spans="1:1" ht="12.75" customHeight="1" x14ac:dyDescent="0.2">
      <c r="A511" s="11"/>
    </row>
    <row r="512" spans="1:1" ht="12.75" customHeight="1" x14ac:dyDescent="0.2">
      <c r="A512" s="11"/>
    </row>
    <row r="513" spans="1:1" ht="12.75" customHeight="1" x14ac:dyDescent="0.2">
      <c r="A513" s="11"/>
    </row>
    <row r="514" spans="1:1" ht="12.75" customHeight="1" x14ac:dyDescent="0.2">
      <c r="A514" s="11"/>
    </row>
    <row r="515" spans="1:1" ht="12.75" customHeight="1" x14ac:dyDescent="0.2">
      <c r="A515" s="11"/>
    </row>
    <row r="516" spans="1:1" ht="12.75" customHeight="1" x14ac:dyDescent="0.2">
      <c r="A516" s="11"/>
    </row>
    <row r="517" spans="1:1" ht="12.75" customHeight="1" x14ac:dyDescent="0.2">
      <c r="A517" s="11"/>
    </row>
    <row r="518" spans="1:1" ht="12.75" customHeight="1" x14ac:dyDescent="0.2">
      <c r="A518" s="11"/>
    </row>
    <row r="519" spans="1:1" ht="12.75" customHeight="1" x14ac:dyDescent="0.2">
      <c r="A519" s="11"/>
    </row>
    <row r="520" spans="1:1" ht="12.75" customHeight="1" x14ac:dyDescent="0.2">
      <c r="A520" s="11"/>
    </row>
    <row r="521" spans="1:1" ht="12.75" customHeight="1" x14ac:dyDescent="0.2">
      <c r="A521" s="11"/>
    </row>
    <row r="522" spans="1:1" ht="12.75" customHeight="1" x14ac:dyDescent="0.2">
      <c r="A522" s="11"/>
    </row>
    <row r="523" spans="1:1" ht="12.75" customHeight="1" x14ac:dyDescent="0.2">
      <c r="A523" s="11"/>
    </row>
    <row r="524" spans="1:1" ht="12.75" customHeight="1" x14ac:dyDescent="0.2">
      <c r="A524" s="11"/>
    </row>
    <row r="525" spans="1:1" ht="12.75" customHeight="1" x14ac:dyDescent="0.2">
      <c r="A525" s="11"/>
    </row>
    <row r="526" spans="1:1" ht="12.75" customHeight="1" x14ac:dyDescent="0.2">
      <c r="A526" s="11"/>
    </row>
    <row r="527" spans="1:1" ht="12.75" customHeight="1" x14ac:dyDescent="0.2">
      <c r="A527" s="11"/>
    </row>
    <row r="528" spans="1:1" ht="12.75" customHeight="1" x14ac:dyDescent="0.2">
      <c r="A528" s="11"/>
    </row>
    <row r="529" spans="1:1" ht="12.75" customHeight="1" x14ac:dyDescent="0.2">
      <c r="A529" s="11"/>
    </row>
    <row r="530" spans="1:1" ht="12.75" customHeight="1" x14ac:dyDescent="0.2">
      <c r="A530" s="11"/>
    </row>
    <row r="531" spans="1:1" ht="12.75" customHeight="1" x14ac:dyDescent="0.2">
      <c r="A531" s="11"/>
    </row>
    <row r="532" spans="1:1" ht="12.75" customHeight="1" x14ac:dyDescent="0.2">
      <c r="A532" s="11"/>
    </row>
    <row r="533" spans="1:1" ht="12.75" customHeight="1" x14ac:dyDescent="0.2">
      <c r="A533" s="11"/>
    </row>
    <row r="534" spans="1:1" ht="12.75" customHeight="1" x14ac:dyDescent="0.2">
      <c r="A534" s="11"/>
    </row>
    <row r="535" spans="1:1" ht="12.75" customHeight="1" x14ac:dyDescent="0.2">
      <c r="A535" s="11"/>
    </row>
    <row r="536" spans="1:1" ht="12.75" customHeight="1" x14ac:dyDescent="0.2">
      <c r="A536" s="11"/>
    </row>
    <row r="537" spans="1:1" ht="12.75" customHeight="1" x14ac:dyDescent="0.2">
      <c r="A537" s="11"/>
    </row>
    <row r="538" spans="1:1" ht="12.75" customHeight="1" x14ac:dyDescent="0.2">
      <c r="A538" s="11"/>
    </row>
    <row r="539" spans="1:1" ht="12.75" customHeight="1" x14ac:dyDescent="0.2">
      <c r="A539" s="11"/>
    </row>
    <row r="540" spans="1:1" ht="12.75" customHeight="1" x14ac:dyDescent="0.2">
      <c r="A540" s="11"/>
    </row>
    <row r="541" spans="1:1" ht="12.75" customHeight="1" x14ac:dyDescent="0.2">
      <c r="A541" s="11"/>
    </row>
    <row r="542" spans="1:1" ht="12.75" customHeight="1" x14ac:dyDescent="0.2">
      <c r="A542" s="11"/>
    </row>
    <row r="543" spans="1:1" ht="12.75" customHeight="1" x14ac:dyDescent="0.2">
      <c r="A543" s="11"/>
    </row>
    <row r="544" spans="1:1" ht="12.75" customHeight="1" x14ac:dyDescent="0.2">
      <c r="A544" s="11"/>
    </row>
    <row r="545" spans="1:1" ht="12.75" customHeight="1" x14ac:dyDescent="0.2">
      <c r="A545" s="11"/>
    </row>
    <row r="546" spans="1:1" ht="12.75" customHeight="1" x14ac:dyDescent="0.2">
      <c r="A546" s="11"/>
    </row>
    <row r="547" spans="1:1" ht="12.75" customHeight="1" x14ac:dyDescent="0.2">
      <c r="A547" s="11"/>
    </row>
    <row r="548" spans="1:1" ht="12.75" customHeight="1" x14ac:dyDescent="0.2">
      <c r="A548" s="11"/>
    </row>
    <row r="549" spans="1:1" ht="12.75" customHeight="1" x14ac:dyDescent="0.2">
      <c r="A549" s="11"/>
    </row>
    <row r="550" spans="1:1" ht="12.75" customHeight="1" x14ac:dyDescent="0.2">
      <c r="A550" s="11"/>
    </row>
    <row r="551" spans="1:1" ht="12.75" customHeight="1" x14ac:dyDescent="0.2">
      <c r="A551" s="11"/>
    </row>
    <row r="552" spans="1:1" ht="12.75" customHeight="1" x14ac:dyDescent="0.2">
      <c r="A552" s="11"/>
    </row>
    <row r="553" spans="1:1" ht="12.75" customHeight="1" x14ac:dyDescent="0.2">
      <c r="A553" s="11"/>
    </row>
    <row r="554" spans="1:1" ht="12.75" customHeight="1" x14ac:dyDescent="0.2">
      <c r="A554" s="11"/>
    </row>
    <row r="555" spans="1:1" ht="12.75" customHeight="1" x14ac:dyDescent="0.2">
      <c r="A555" s="11"/>
    </row>
    <row r="556" spans="1:1" ht="12.75" customHeight="1" x14ac:dyDescent="0.2">
      <c r="A556" s="11"/>
    </row>
    <row r="557" spans="1:1" ht="12.75" customHeight="1" x14ac:dyDescent="0.2">
      <c r="A557" s="11"/>
    </row>
    <row r="558" spans="1:1" ht="12.75" customHeight="1" x14ac:dyDescent="0.2">
      <c r="A558" s="11"/>
    </row>
    <row r="559" spans="1:1" ht="12.75" customHeight="1" x14ac:dyDescent="0.2">
      <c r="A559" s="11"/>
    </row>
    <row r="560" spans="1:1" ht="12.75" customHeight="1" x14ac:dyDescent="0.2">
      <c r="A560" s="11"/>
    </row>
    <row r="561" spans="1:1" ht="12.75" customHeight="1" x14ac:dyDescent="0.2">
      <c r="A561" s="11"/>
    </row>
    <row r="562" spans="1:1" ht="12.75" customHeight="1" x14ac:dyDescent="0.2">
      <c r="A562" s="11"/>
    </row>
    <row r="563" spans="1:1" ht="12.75" customHeight="1" x14ac:dyDescent="0.2">
      <c r="A563" s="11"/>
    </row>
    <row r="564" spans="1:1" ht="12.75" customHeight="1" x14ac:dyDescent="0.2">
      <c r="A564" s="11"/>
    </row>
    <row r="565" spans="1:1" ht="12.75" customHeight="1" x14ac:dyDescent="0.2">
      <c r="A565" s="11"/>
    </row>
    <row r="566" spans="1:1" ht="12.75" customHeight="1" x14ac:dyDescent="0.2">
      <c r="A566" s="11"/>
    </row>
    <row r="567" spans="1:1" ht="12.75" customHeight="1" x14ac:dyDescent="0.2">
      <c r="A567" s="11"/>
    </row>
    <row r="568" spans="1:1" ht="12.75" customHeight="1" x14ac:dyDescent="0.2">
      <c r="A568" s="11"/>
    </row>
    <row r="569" spans="1:1" ht="12.75" customHeight="1" x14ac:dyDescent="0.2">
      <c r="A569" s="11"/>
    </row>
    <row r="570" spans="1:1" ht="12.75" customHeight="1" x14ac:dyDescent="0.2">
      <c r="A570" s="11"/>
    </row>
    <row r="571" spans="1:1" ht="12.75" customHeight="1" x14ac:dyDescent="0.2">
      <c r="A571" s="11"/>
    </row>
    <row r="572" spans="1:1" ht="12.75" customHeight="1" x14ac:dyDescent="0.2">
      <c r="A572" s="11"/>
    </row>
    <row r="573" spans="1:1" ht="12.75" customHeight="1" x14ac:dyDescent="0.2">
      <c r="A573" s="11"/>
    </row>
    <row r="574" spans="1:1" ht="12.75" customHeight="1" x14ac:dyDescent="0.2">
      <c r="A574" s="11"/>
    </row>
    <row r="575" spans="1:1" ht="12.75" customHeight="1" x14ac:dyDescent="0.2">
      <c r="A575" s="11"/>
    </row>
    <row r="576" spans="1:1" ht="12.75" customHeight="1" x14ac:dyDescent="0.2">
      <c r="A576" s="11"/>
    </row>
    <row r="577" spans="1:1" ht="12.75" customHeight="1" x14ac:dyDescent="0.2">
      <c r="A577" s="11"/>
    </row>
    <row r="578" spans="1:1" ht="12.75" customHeight="1" x14ac:dyDescent="0.2">
      <c r="A578" s="11"/>
    </row>
    <row r="579" spans="1:1" ht="12.75" customHeight="1" x14ac:dyDescent="0.2">
      <c r="A579" s="11"/>
    </row>
    <row r="580" spans="1:1" ht="12.75" customHeight="1" x14ac:dyDescent="0.2">
      <c r="A580" s="11"/>
    </row>
    <row r="581" spans="1:1" ht="12.75" customHeight="1" x14ac:dyDescent="0.2">
      <c r="A581" s="11"/>
    </row>
    <row r="582" spans="1:1" ht="12.75" customHeight="1" x14ac:dyDescent="0.2">
      <c r="A582" s="11"/>
    </row>
    <row r="583" spans="1:1" ht="12.75" customHeight="1" x14ac:dyDescent="0.2">
      <c r="A583" s="11"/>
    </row>
    <row r="584" spans="1:1" ht="12.75" customHeight="1" x14ac:dyDescent="0.2">
      <c r="A584" s="11"/>
    </row>
    <row r="585" spans="1:1" ht="12.75" customHeight="1" x14ac:dyDescent="0.2">
      <c r="A585" s="11"/>
    </row>
    <row r="586" spans="1:1" ht="12.75" customHeight="1" x14ac:dyDescent="0.2">
      <c r="A586" s="11"/>
    </row>
    <row r="587" spans="1:1" ht="12.75" customHeight="1" x14ac:dyDescent="0.2">
      <c r="A587" s="11"/>
    </row>
    <row r="588" spans="1:1" ht="12.75" customHeight="1" x14ac:dyDescent="0.2">
      <c r="A588" s="11"/>
    </row>
    <row r="589" spans="1:1" ht="12.75" customHeight="1" x14ac:dyDescent="0.2">
      <c r="A589" s="11"/>
    </row>
    <row r="590" spans="1:1" ht="12.75" customHeight="1" x14ac:dyDescent="0.2">
      <c r="A590" s="11"/>
    </row>
    <row r="591" spans="1:1" ht="12.75" customHeight="1" x14ac:dyDescent="0.2">
      <c r="A591" s="11"/>
    </row>
    <row r="592" spans="1:1" ht="12.75" customHeight="1" x14ac:dyDescent="0.2">
      <c r="A592" s="11"/>
    </row>
    <row r="593" spans="1:1" ht="12.75" customHeight="1" x14ac:dyDescent="0.2">
      <c r="A593" s="11"/>
    </row>
    <row r="594" spans="1:1" ht="12.75" customHeight="1" x14ac:dyDescent="0.2">
      <c r="A594" s="11"/>
    </row>
    <row r="595" spans="1:1" ht="12.75" customHeight="1" x14ac:dyDescent="0.2">
      <c r="A595" s="11"/>
    </row>
    <row r="596" spans="1:1" ht="12.75" customHeight="1" x14ac:dyDescent="0.2">
      <c r="A596" s="11"/>
    </row>
    <row r="597" spans="1:1" ht="12.75" customHeight="1" x14ac:dyDescent="0.2">
      <c r="A597" s="11"/>
    </row>
    <row r="598" spans="1:1" ht="12.75" customHeight="1" x14ac:dyDescent="0.2">
      <c r="A598" s="11"/>
    </row>
    <row r="599" spans="1:1" ht="12.75" customHeight="1" x14ac:dyDescent="0.2">
      <c r="A599" s="11"/>
    </row>
    <row r="600" spans="1:1" ht="12.75" customHeight="1" x14ac:dyDescent="0.2">
      <c r="A600" s="11"/>
    </row>
    <row r="601" spans="1:1" ht="12.75" customHeight="1" x14ac:dyDescent="0.2">
      <c r="A601" s="11"/>
    </row>
    <row r="602" spans="1:1" ht="12.75" customHeight="1" x14ac:dyDescent="0.2">
      <c r="A602" s="11"/>
    </row>
    <row r="603" spans="1:1" ht="12.75" customHeight="1" x14ac:dyDescent="0.2">
      <c r="A603" s="11"/>
    </row>
    <row r="604" spans="1:1" ht="12.75" customHeight="1" x14ac:dyDescent="0.2">
      <c r="A604" s="11"/>
    </row>
    <row r="605" spans="1:1" ht="12.75" customHeight="1" x14ac:dyDescent="0.2">
      <c r="A605" s="11"/>
    </row>
    <row r="606" spans="1:1" ht="12.75" customHeight="1" x14ac:dyDescent="0.2">
      <c r="A606" s="11"/>
    </row>
    <row r="607" spans="1:1" ht="12.75" customHeight="1" x14ac:dyDescent="0.2">
      <c r="A607" s="11"/>
    </row>
    <row r="608" spans="1:1" ht="12.75" customHeight="1" x14ac:dyDescent="0.2">
      <c r="A608" s="11"/>
    </row>
    <row r="609" spans="1:1" ht="12.75" customHeight="1" x14ac:dyDescent="0.2">
      <c r="A609" s="11"/>
    </row>
    <row r="610" spans="1:1" ht="12.75" customHeight="1" x14ac:dyDescent="0.2">
      <c r="A610" s="11"/>
    </row>
    <row r="611" spans="1:1" ht="12.75" customHeight="1" x14ac:dyDescent="0.2">
      <c r="A611" s="11"/>
    </row>
    <row r="612" spans="1:1" ht="12.75" customHeight="1" x14ac:dyDescent="0.2">
      <c r="A612" s="11"/>
    </row>
    <row r="613" spans="1:1" ht="12.75" customHeight="1" x14ac:dyDescent="0.2">
      <c r="A613" s="11"/>
    </row>
    <row r="614" spans="1:1" ht="12.75" customHeight="1" x14ac:dyDescent="0.2">
      <c r="A614" s="11"/>
    </row>
    <row r="615" spans="1:1" ht="12.75" customHeight="1" x14ac:dyDescent="0.2">
      <c r="A615" s="11"/>
    </row>
    <row r="616" spans="1:1" ht="12.75" customHeight="1" x14ac:dyDescent="0.2">
      <c r="A616" s="11"/>
    </row>
    <row r="617" spans="1:1" ht="12.75" customHeight="1" x14ac:dyDescent="0.2">
      <c r="A617" s="11"/>
    </row>
    <row r="618" spans="1:1" ht="12.75" customHeight="1" x14ac:dyDescent="0.2">
      <c r="A618" s="11"/>
    </row>
    <row r="619" spans="1:1" ht="12.75" customHeight="1" x14ac:dyDescent="0.2">
      <c r="A619" s="11"/>
    </row>
    <row r="620" spans="1:1" ht="12.75" customHeight="1" x14ac:dyDescent="0.2">
      <c r="A620" s="11"/>
    </row>
    <row r="621" spans="1:1" ht="12.75" customHeight="1" x14ac:dyDescent="0.2">
      <c r="A621" s="11"/>
    </row>
    <row r="622" spans="1:1" ht="12.75" customHeight="1" x14ac:dyDescent="0.2">
      <c r="A622" s="11"/>
    </row>
    <row r="623" spans="1:1" ht="12.75" customHeight="1" x14ac:dyDescent="0.2">
      <c r="A623" s="11"/>
    </row>
    <row r="624" spans="1:1" ht="12.75" customHeight="1" x14ac:dyDescent="0.2">
      <c r="A624" s="11"/>
    </row>
    <row r="625" spans="1:1" ht="12.75" customHeight="1" x14ac:dyDescent="0.2">
      <c r="A625" s="11"/>
    </row>
    <row r="626" spans="1:1" ht="12.75" customHeight="1" x14ac:dyDescent="0.2">
      <c r="A626" s="11"/>
    </row>
    <row r="627" spans="1:1" ht="12.75" customHeight="1" x14ac:dyDescent="0.2">
      <c r="A627" s="11"/>
    </row>
    <row r="628" spans="1:1" ht="12.75" customHeight="1" x14ac:dyDescent="0.2">
      <c r="A628" s="11"/>
    </row>
    <row r="629" spans="1:1" ht="12.75" customHeight="1" x14ac:dyDescent="0.2">
      <c r="A629" s="11"/>
    </row>
    <row r="630" spans="1:1" ht="12.75" customHeight="1" x14ac:dyDescent="0.2">
      <c r="A630" s="11"/>
    </row>
    <row r="631" spans="1:1" ht="12.75" customHeight="1" x14ac:dyDescent="0.2">
      <c r="A631" s="11"/>
    </row>
    <row r="632" spans="1:1" ht="12.75" customHeight="1" x14ac:dyDescent="0.2">
      <c r="A632" s="11"/>
    </row>
    <row r="633" spans="1:1" ht="12.75" customHeight="1" x14ac:dyDescent="0.2">
      <c r="A633" s="11"/>
    </row>
    <row r="634" spans="1:1" ht="12.75" customHeight="1" x14ac:dyDescent="0.2">
      <c r="A634" s="11"/>
    </row>
    <row r="635" spans="1:1" ht="12.75" customHeight="1" x14ac:dyDescent="0.2">
      <c r="A635" s="11"/>
    </row>
    <row r="636" spans="1:1" ht="12.75" customHeight="1" x14ac:dyDescent="0.2">
      <c r="A636" s="11"/>
    </row>
    <row r="637" spans="1:1" ht="12.75" customHeight="1" x14ac:dyDescent="0.2">
      <c r="A637" s="11"/>
    </row>
    <row r="638" spans="1:1" ht="12.75" customHeight="1" x14ac:dyDescent="0.2">
      <c r="A638" s="11"/>
    </row>
    <row r="639" spans="1:1" ht="12.75" customHeight="1" x14ac:dyDescent="0.2">
      <c r="A639" s="11"/>
    </row>
    <row r="640" spans="1:1" ht="12.75" customHeight="1" x14ac:dyDescent="0.2">
      <c r="A640" s="11"/>
    </row>
    <row r="641" spans="1:1" ht="12.75" customHeight="1" x14ac:dyDescent="0.2">
      <c r="A641" s="11"/>
    </row>
    <row r="642" spans="1:1" ht="12.75" customHeight="1" x14ac:dyDescent="0.2">
      <c r="A642" s="11"/>
    </row>
    <row r="643" spans="1:1" ht="12.75" customHeight="1" x14ac:dyDescent="0.2">
      <c r="A643" s="11"/>
    </row>
    <row r="644" spans="1:1" ht="12.75" customHeight="1" x14ac:dyDescent="0.2">
      <c r="A644" s="11"/>
    </row>
    <row r="645" spans="1:1" ht="12.75" customHeight="1" x14ac:dyDescent="0.2">
      <c r="A645" s="11"/>
    </row>
    <row r="646" spans="1:1" ht="12.75" customHeight="1" x14ac:dyDescent="0.2">
      <c r="A646" s="11"/>
    </row>
    <row r="647" spans="1:1" ht="12.75" customHeight="1" x14ac:dyDescent="0.2">
      <c r="A647" s="11"/>
    </row>
    <row r="648" spans="1:1" ht="12.75" customHeight="1" x14ac:dyDescent="0.2">
      <c r="A648" s="11"/>
    </row>
    <row r="649" spans="1:1" ht="12.75" customHeight="1" x14ac:dyDescent="0.2">
      <c r="A649" s="11"/>
    </row>
    <row r="650" spans="1:1" ht="12.75" customHeight="1" x14ac:dyDescent="0.2">
      <c r="A650" s="11"/>
    </row>
    <row r="651" spans="1:1" ht="12.75" customHeight="1" x14ac:dyDescent="0.2">
      <c r="A651" s="11"/>
    </row>
    <row r="652" spans="1:1" ht="12.75" customHeight="1" x14ac:dyDescent="0.2">
      <c r="A652" s="11"/>
    </row>
    <row r="653" spans="1:1" ht="12.75" customHeight="1" x14ac:dyDescent="0.2">
      <c r="A653" s="11"/>
    </row>
    <row r="654" spans="1:1" ht="12.75" customHeight="1" x14ac:dyDescent="0.2">
      <c r="A654" s="11"/>
    </row>
    <row r="655" spans="1:1" ht="12.75" customHeight="1" x14ac:dyDescent="0.2">
      <c r="A655" s="11"/>
    </row>
    <row r="656" spans="1:1" ht="12.75" customHeight="1" x14ac:dyDescent="0.2">
      <c r="A656" s="11"/>
    </row>
    <row r="657" spans="1:1" ht="12.75" customHeight="1" x14ac:dyDescent="0.2">
      <c r="A657" s="11"/>
    </row>
    <row r="658" spans="1:1" ht="12.75" customHeight="1" x14ac:dyDescent="0.2">
      <c r="A658" s="11"/>
    </row>
    <row r="659" spans="1:1" ht="12.75" customHeight="1" x14ac:dyDescent="0.2">
      <c r="A659" s="11"/>
    </row>
    <row r="660" spans="1:1" ht="12.75" customHeight="1" x14ac:dyDescent="0.2">
      <c r="A660" s="11"/>
    </row>
    <row r="661" spans="1:1" ht="12.75" customHeight="1" x14ac:dyDescent="0.2">
      <c r="A661" s="11"/>
    </row>
    <row r="662" spans="1:1" ht="12.75" customHeight="1" x14ac:dyDescent="0.2">
      <c r="A662" s="11"/>
    </row>
    <row r="663" spans="1:1" ht="12.75" customHeight="1" x14ac:dyDescent="0.2">
      <c r="A663" s="11"/>
    </row>
    <row r="664" spans="1:1" ht="12.75" customHeight="1" x14ac:dyDescent="0.2">
      <c r="A664" s="11"/>
    </row>
    <row r="665" spans="1:1" ht="12.75" customHeight="1" x14ac:dyDescent="0.2">
      <c r="A665" s="11"/>
    </row>
    <row r="666" spans="1:1" ht="12.75" customHeight="1" x14ac:dyDescent="0.2">
      <c r="A666" s="11"/>
    </row>
    <row r="667" spans="1:1" ht="12.75" customHeight="1" x14ac:dyDescent="0.2">
      <c r="A667" s="11"/>
    </row>
    <row r="668" spans="1:1" ht="12.75" customHeight="1" x14ac:dyDescent="0.2">
      <c r="A668" s="11"/>
    </row>
    <row r="669" spans="1:1" ht="12.75" customHeight="1" x14ac:dyDescent="0.2">
      <c r="A669" s="11"/>
    </row>
    <row r="670" spans="1:1" ht="12.75" customHeight="1" x14ac:dyDescent="0.2">
      <c r="A670" s="11"/>
    </row>
    <row r="671" spans="1:1" ht="12.75" customHeight="1" x14ac:dyDescent="0.2">
      <c r="A671" s="11"/>
    </row>
    <row r="672" spans="1:1" ht="12.75" customHeight="1" x14ac:dyDescent="0.2">
      <c r="A672" s="11"/>
    </row>
    <row r="673" spans="1:1" ht="12.75" customHeight="1" x14ac:dyDescent="0.2">
      <c r="A673" s="11"/>
    </row>
    <row r="674" spans="1:1" ht="12.75" customHeight="1" x14ac:dyDescent="0.2">
      <c r="A674" s="11"/>
    </row>
    <row r="675" spans="1:1" ht="12.75" customHeight="1" x14ac:dyDescent="0.2">
      <c r="A675" s="11"/>
    </row>
    <row r="676" spans="1:1" ht="12.75" customHeight="1" x14ac:dyDescent="0.2">
      <c r="A676" s="11"/>
    </row>
    <row r="677" spans="1:1" ht="12.75" customHeight="1" x14ac:dyDescent="0.2">
      <c r="A677" s="11"/>
    </row>
    <row r="678" spans="1:1" ht="12.75" customHeight="1" x14ac:dyDescent="0.2">
      <c r="A678" s="11"/>
    </row>
    <row r="679" spans="1:1" ht="12.75" customHeight="1" x14ac:dyDescent="0.2">
      <c r="A679" s="11"/>
    </row>
    <row r="680" spans="1:1" ht="12.75" customHeight="1" x14ac:dyDescent="0.2">
      <c r="A680" s="11"/>
    </row>
    <row r="681" spans="1:1" ht="12.75" customHeight="1" x14ac:dyDescent="0.2">
      <c r="A681" s="11"/>
    </row>
    <row r="682" spans="1:1" ht="12.75" customHeight="1" x14ac:dyDescent="0.2">
      <c r="A682" s="11"/>
    </row>
    <row r="683" spans="1:1" ht="12.75" customHeight="1" x14ac:dyDescent="0.2">
      <c r="A683" s="11"/>
    </row>
    <row r="684" spans="1:1" ht="12.75" customHeight="1" x14ac:dyDescent="0.2">
      <c r="A684" s="11"/>
    </row>
    <row r="685" spans="1:1" ht="12.75" customHeight="1" x14ac:dyDescent="0.2">
      <c r="A685" s="11"/>
    </row>
    <row r="686" spans="1:1" ht="12.75" customHeight="1" x14ac:dyDescent="0.2">
      <c r="A686" s="11"/>
    </row>
    <row r="687" spans="1:1" ht="12.75" customHeight="1" x14ac:dyDescent="0.2">
      <c r="A687" s="11"/>
    </row>
    <row r="688" spans="1:1" ht="12.75" customHeight="1" x14ac:dyDescent="0.2">
      <c r="A688" s="11"/>
    </row>
    <row r="689" spans="1:1" ht="12.75" customHeight="1" x14ac:dyDescent="0.2">
      <c r="A689" s="11"/>
    </row>
    <row r="690" spans="1:1" ht="12.75" customHeight="1" x14ac:dyDescent="0.2">
      <c r="A690" s="11"/>
    </row>
    <row r="691" spans="1:1" ht="12.75" customHeight="1" x14ac:dyDescent="0.2">
      <c r="A691" s="11"/>
    </row>
    <row r="692" spans="1:1" ht="12.75" customHeight="1" x14ac:dyDescent="0.2">
      <c r="A692" s="11"/>
    </row>
    <row r="693" spans="1:1" ht="12.75" customHeight="1" x14ac:dyDescent="0.2">
      <c r="A693" s="11"/>
    </row>
    <row r="694" spans="1:1" ht="12.75" customHeight="1" x14ac:dyDescent="0.2">
      <c r="A694" s="11"/>
    </row>
    <row r="695" spans="1:1" ht="12.75" customHeight="1" x14ac:dyDescent="0.2">
      <c r="A695" s="11"/>
    </row>
    <row r="696" spans="1:1" ht="12.75" customHeight="1" x14ac:dyDescent="0.2">
      <c r="A696" s="11"/>
    </row>
    <row r="697" spans="1:1" ht="12.75" customHeight="1" x14ac:dyDescent="0.2">
      <c r="A697" s="11"/>
    </row>
    <row r="698" spans="1:1" ht="12.75" customHeight="1" x14ac:dyDescent="0.2">
      <c r="A698" s="11"/>
    </row>
    <row r="699" spans="1:1" ht="12.75" customHeight="1" x14ac:dyDescent="0.2">
      <c r="A699" s="11"/>
    </row>
    <row r="700" spans="1:1" ht="12.75" customHeight="1" x14ac:dyDescent="0.2">
      <c r="A700" s="11"/>
    </row>
    <row r="701" spans="1:1" ht="12.75" customHeight="1" x14ac:dyDescent="0.2">
      <c r="A701" s="11"/>
    </row>
    <row r="702" spans="1:1" ht="12.75" customHeight="1" x14ac:dyDescent="0.2">
      <c r="A702" s="11"/>
    </row>
    <row r="703" spans="1:1" ht="12.75" customHeight="1" x14ac:dyDescent="0.2">
      <c r="A703" s="11"/>
    </row>
    <row r="704" spans="1:1" ht="12.75" customHeight="1" x14ac:dyDescent="0.2">
      <c r="A704" s="11"/>
    </row>
    <row r="705" spans="1:1" ht="12.75" customHeight="1" x14ac:dyDescent="0.2">
      <c r="A705" s="11"/>
    </row>
    <row r="706" spans="1:1" ht="12.75" customHeight="1" x14ac:dyDescent="0.2">
      <c r="A706" s="11"/>
    </row>
    <row r="707" spans="1:1" ht="12.75" customHeight="1" x14ac:dyDescent="0.2">
      <c r="A707" s="11"/>
    </row>
    <row r="708" spans="1:1" ht="12.75" customHeight="1" x14ac:dyDescent="0.2">
      <c r="A708" s="11"/>
    </row>
    <row r="709" spans="1:1" ht="12.75" customHeight="1" x14ac:dyDescent="0.2">
      <c r="A709" s="11"/>
    </row>
    <row r="710" spans="1:1" ht="12.75" customHeight="1" x14ac:dyDescent="0.2">
      <c r="A710" s="11"/>
    </row>
    <row r="711" spans="1:1" ht="12.75" customHeight="1" x14ac:dyDescent="0.2">
      <c r="A711" s="11"/>
    </row>
    <row r="712" spans="1:1" ht="12.75" customHeight="1" x14ac:dyDescent="0.2">
      <c r="A712" s="11"/>
    </row>
    <row r="713" spans="1:1" ht="12.75" customHeight="1" x14ac:dyDescent="0.2">
      <c r="A713" s="11"/>
    </row>
    <row r="714" spans="1:1" ht="12.75" customHeight="1" x14ac:dyDescent="0.2">
      <c r="A714" s="11"/>
    </row>
    <row r="715" spans="1:1" ht="12.75" customHeight="1" x14ac:dyDescent="0.2">
      <c r="A715" s="11"/>
    </row>
    <row r="716" spans="1:1" ht="12.75" customHeight="1" x14ac:dyDescent="0.2">
      <c r="A716" s="11"/>
    </row>
    <row r="717" spans="1:1" ht="12.75" customHeight="1" x14ac:dyDescent="0.2">
      <c r="A717" s="11"/>
    </row>
    <row r="718" spans="1:1" ht="12.75" customHeight="1" x14ac:dyDescent="0.2">
      <c r="A718" s="11"/>
    </row>
    <row r="719" spans="1:1" ht="12.75" customHeight="1" x14ac:dyDescent="0.2">
      <c r="A719" s="11"/>
    </row>
    <row r="720" spans="1:1" ht="12.75" customHeight="1" x14ac:dyDescent="0.2">
      <c r="A720" s="11"/>
    </row>
    <row r="721" spans="1:1" ht="12.75" customHeight="1" x14ac:dyDescent="0.2">
      <c r="A721" s="11"/>
    </row>
    <row r="722" spans="1:1" ht="12.75" customHeight="1" x14ac:dyDescent="0.2">
      <c r="A722" s="11"/>
    </row>
    <row r="723" spans="1:1" ht="12.75" customHeight="1" x14ac:dyDescent="0.2">
      <c r="A723" s="11"/>
    </row>
    <row r="724" spans="1:1" ht="12.75" customHeight="1" x14ac:dyDescent="0.2">
      <c r="A724" s="11"/>
    </row>
    <row r="725" spans="1:1" ht="12.75" customHeight="1" x14ac:dyDescent="0.2">
      <c r="A725" s="11"/>
    </row>
    <row r="726" spans="1:1" ht="12.75" customHeight="1" x14ac:dyDescent="0.2">
      <c r="A726" s="11"/>
    </row>
    <row r="727" spans="1:1" ht="12.75" customHeight="1" x14ac:dyDescent="0.2">
      <c r="A727" s="11"/>
    </row>
    <row r="728" spans="1:1" ht="12.75" customHeight="1" x14ac:dyDescent="0.2">
      <c r="A728" s="11"/>
    </row>
    <row r="729" spans="1:1" ht="12.75" customHeight="1" x14ac:dyDescent="0.2">
      <c r="A729" s="11"/>
    </row>
    <row r="730" spans="1:1" ht="12.75" customHeight="1" x14ac:dyDescent="0.2">
      <c r="A730" s="11"/>
    </row>
    <row r="731" spans="1:1" ht="12.75" customHeight="1" x14ac:dyDescent="0.2">
      <c r="A731" s="11"/>
    </row>
    <row r="732" spans="1:1" ht="12.75" customHeight="1" x14ac:dyDescent="0.2">
      <c r="A732" s="11"/>
    </row>
    <row r="733" spans="1:1" ht="12.75" customHeight="1" x14ac:dyDescent="0.2">
      <c r="A733" s="11"/>
    </row>
    <row r="734" spans="1:1" ht="12.75" customHeight="1" x14ac:dyDescent="0.2">
      <c r="A734" s="11"/>
    </row>
    <row r="735" spans="1:1" ht="12.75" customHeight="1" x14ac:dyDescent="0.2">
      <c r="A735" s="11"/>
    </row>
    <row r="736" spans="1:1" ht="12.75" customHeight="1" x14ac:dyDescent="0.2">
      <c r="A736" s="11"/>
    </row>
    <row r="737" spans="1:1" ht="12.75" customHeight="1" x14ac:dyDescent="0.2">
      <c r="A737" s="11"/>
    </row>
    <row r="738" spans="1:1" ht="12.75" customHeight="1" x14ac:dyDescent="0.2">
      <c r="A738" s="11"/>
    </row>
    <row r="739" spans="1:1" ht="12.75" customHeight="1" x14ac:dyDescent="0.2">
      <c r="A739" s="11"/>
    </row>
    <row r="740" spans="1:1" ht="12.75" customHeight="1" x14ac:dyDescent="0.2">
      <c r="A740" s="11"/>
    </row>
    <row r="741" spans="1:1" ht="12.75" customHeight="1" x14ac:dyDescent="0.2">
      <c r="A741" s="11"/>
    </row>
    <row r="742" spans="1:1" ht="12.75" customHeight="1" x14ac:dyDescent="0.2">
      <c r="A742" s="11"/>
    </row>
    <row r="743" spans="1:1" ht="12.75" customHeight="1" x14ac:dyDescent="0.2">
      <c r="A743" s="11"/>
    </row>
    <row r="744" spans="1:1" ht="12.75" customHeight="1" x14ac:dyDescent="0.2">
      <c r="A744" s="11"/>
    </row>
    <row r="745" spans="1:1" ht="12.75" customHeight="1" x14ac:dyDescent="0.2">
      <c r="A745" s="11"/>
    </row>
    <row r="746" spans="1:1" ht="12.75" customHeight="1" x14ac:dyDescent="0.2">
      <c r="A746" s="11"/>
    </row>
    <row r="747" spans="1:1" ht="12.75" customHeight="1" x14ac:dyDescent="0.2">
      <c r="A747" s="11"/>
    </row>
    <row r="748" spans="1:1" ht="12.75" customHeight="1" x14ac:dyDescent="0.2">
      <c r="A748" s="11"/>
    </row>
    <row r="749" spans="1:1" ht="12.75" customHeight="1" x14ac:dyDescent="0.2">
      <c r="A749" s="11"/>
    </row>
    <row r="750" spans="1:1" ht="12.75" customHeight="1" x14ac:dyDescent="0.2">
      <c r="A750" s="11"/>
    </row>
    <row r="751" spans="1:1" ht="12.75" customHeight="1" x14ac:dyDescent="0.2">
      <c r="A751" s="11"/>
    </row>
    <row r="752" spans="1:1" ht="12.75" customHeight="1" x14ac:dyDescent="0.2">
      <c r="A752" s="11"/>
    </row>
    <row r="753" spans="1:1" ht="12.75" customHeight="1" x14ac:dyDescent="0.2">
      <c r="A753" s="11"/>
    </row>
    <row r="754" spans="1:1" ht="12.75" customHeight="1" x14ac:dyDescent="0.2">
      <c r="A754" s="11"/>
    </row>
    <row r="755" spans="1:1" ht="12.75" customHeight="1" x14ac:dyDescent="0.2">
      <c r="A755" s="11"/>
    </row>
    <row r="756" spans="1:1" ht="12.75" customHeight="1" x14ac:dyDescent="0.2">
      <c r="A756" s="11"/>
    </row>
    <row r="757" spans="1:1" ht="12.75" customHeight="1" x14ac:dyDescent="0.2">
      <c r="A757" s="11"/>
    </row>
    <row r="758" spans="1:1" ht="12.75" customHeight="1" x14ac:dyDescent="0.2">
      <c r="A758" s="11"/>
    </row>
    <row r="759" spans="1:1" ht="12.75" customHeight="1" x14ac:dyDescent="0.2">
      <c r="A759" s="11"/>
    </row>
    <row r="760" spans="1:1" ht="12.75" customHeight="1" x14ac:dyDescent="0.2">
      <c r="A760" s="11"/>
    </row>
    <row r="761" spans="1:1" ht="12.75" customHeight="1" x14ac:dyDescent="0.2">
      <c r="A761" s="11"/>
    </row>
    <row r="762" spans="1:1" ht="12.75" customHeight="1" x14ac:dyDescent="0.2">
      <c r="A762" s="11"/>
    </row>
    <row r="763" spans="1:1" ht="12.75" customHeight="1" x14ac:dyDescent="0.2">
      <c r="A763" s="11"/>
    </row>
    <row r="764" spans="1:1" ht="12.75" customHeight="1" x14ac:dyDescent="0.2">
      <c r="A764" s="11"/>
    </row>
    <row r="765" spans="1:1" ht="12.75" customHeight="1" x14ac:dyDescent="0.2">
      <c r="A765" s="11"/>
    </row>
    <row r="766" spans="1:1" ht="12.75" customHeight="1" x14ac:dyDescent="0.2">
      <c r="A766" s="11"/>
    </row>
    <row r="767" spans="1:1" ht="12.75" customHeight="1" x14ac:dyDescent="0.2">
      <c r="A767" s="11"/>
    </row>
    <row r="768" spans="1:1" ht="12.75" customHeight="1" x14ac:dyDescent="0.2">
      <c r="A768" s="11"/>
    </row>
    <row r="769" spans="1:1" ht="12.75" customHeight="1" x14ac:dyDescent="0.2">
      <c r="A769" s="11"/>
    </row>
    <row r="770" spans="1:1" ht="12.75" customHeight="1" x14ac:dyDescent="0.2">
      <c r="A770" s="11"/>
    </row>
    <row r="771" spans="1:1" ht="12.75" customHeight="1" x14ac:dyDescent="0.2">
      <c r="A771" s="11"/>
    </row>
    <row r="772" spans="1:1" ht="12.75" customHeight="1" x14ac:dyDescent="0.2">
      <c r="A772" s="11"/>
    </row>
    <row r="773" spans="1:1" ht="12.75" customHeight="1" x14ac:dyDescent="0.2">
      <c r="A773" s="11"/>
    </row>
    <row r="774" spans="1:1" ht="12.75" customHeight="1" x14ac:dyDescent="0.2">
      <c r="A774" s="11"/>
    </row>
    <row r="775" spans="1:1" ht="12.75" customHeight="1" x14ac:dyDescent="0.2">
      <c r="A775" s="11"/>
    </row>
    <row r="776" spans="1:1" ht="12.75" customHeight="1" x14ac:dyDescent="0.2">
      <c r="A776" s="11"/>
    </row>
    <row r="777" spans="1:1" ht="12.75" customHeight="1" x14ac:dyDescent="0.2">
      <c r="A777" s="11"/>
    </row>
    <row r="778" spans="1:1" ht="12.75" customHeight="1" x14ac:dyDescent="0.2">
      <c r="A778" s="11"/>
    </row>
    <row r="779" spans="1:1" ht="12.75" customHeight="1" x14ac:dyDescent="0.2">
      <c r="A779" s="11"/>
    </row>
    <row r="780" spans="1:1" ht="12.75" customHeight="1" x14ac:dyDescent="0.2">
      <c r="A780" s="11"/>
    </row>
    <row r="781" spans="1:1" ht="12.75" customHeight="1" x14ac:dyDescent="0.2">
      <c r="A781" s="11"/>
    </row>
    <row r="782" spans="1:1" ht="12.75" customHeight="1" x14ac:dyDescent="0.2">
      <c r="A782" s="11"/>
    </row>
    <row r="783" spans="1:1" ht="12.75" customHeight="1" x14ac:dyDescent="0.2">
      <c r="A783" s="11"/>
    </row>
    <row r="784" spans="1:1" ht="12.75" customHeight="1" x14ac:dyDescent="0.2">
      <c r="A784" s="11"/>
    </row>
    <row r="785" spans="1:1" ht="12.75" customHeight="1" x14ac:dyDescent="0.2">
      <c r="A785" s="11"/>
    </row>
    <row r="786" spans="1:1" ht="12.75" customHeight="1" x14ac:dyDescent="0.2">
      <c r="A786" s="11"/>
    </row>
    <row r="787" spans="1:1" ht="12.75" customHeight="1" x14ac:dyDescent="0.2">
      <c r="A787" s="11"/>
    </row>
    <row r="788" spans="1:1" ht="12.75" customHeight="1" x14ac:dyDescent="0.2">
      <c r="A788" s="11"/>
    </row>
    <row r="789" spans="1:1" ht="12.75" customHeight="1" x14ac:dyDescent="0.2">
      <c r="A789" s="11"/>
    </row>
    <row r="790" spans="1:1" ht="12.75" customHeight="1" x14ac:dyDescent="0.2">
      <c r="A790" s="11"/>
    </row>
    <row r="791" spans="1:1" ht="12.75" customHeight="1" x14ac:dyDescent="0.2">
      <c r="A791" s="11"/>
    </row>
    <row r="792" spans="1:1" ht="12.75" customHeight="1" x14ac:dyDescent="0.2">
      <c r="A792" s="11"/>
    </row>
    <row r="793" spans="1:1" ht="12.75" customHeight="1" x14ac:dyDescent="0.2">
      <c r="A793" s="11"/>
    </row>
    <row r="794" spans="1:1" ht="12.75" customHeight="1" x14ac:dyDescent="0.2">
      <c r="A794" s="11"/>
    </row>
    <row r="795" spans="1:1" ht="12.75" customHeight="1" x14ac:dyDescent="0.2">
      <c r="A795" s="11"/>
    </row>
    <row r="796" spans="1:1" ht="12.75" customHeight="1" x14ac:dyDescent="0.2">
      <c r="A796" s="11"/>
    </row>
    <row r="797" spans="1:1" ht="12.75" customHeight="1" x14ac:dyDescent="0.2">
      <c r="A797" s="11"/>
    </row>
    <row r="798" spans="1:1" ht="12.75" customHeight="1" x14ac:dyDescent="0.2">
      <c r="A798" s="11"/>
    </row>
    <row r="799" spans="1:1" ht="12.75" customHeight="1" x14ac:dyDescent="0.2">
      <c r="A799" s="11"/>
    </row>
    <row r="800" spans="1:1" ht="12.75" customHeight="1" x14ac:dyDescent="0.2">
      <c r="A800" s="11"/>
    </row>
    <row r="801" spans="1:1" ht="12.75" customHeight="1" x14ac:dyDescent="0.2">
      <c r="A801" s="11"/>
    </row>
    <row r="802" spans="1:1" ht="12.75" customHeight="1" x14ac:dyDescent="0.2">
      <c r="A802" s="11"/>
    </row>
    <row r="803" spans="1:1" ht="12.75" customHeight="1" x14ac:dyDescent="0.2">
      <c r="A803" s="11"/>
    </row>
    <row r="804" spans="1:1" ht="12.75" customHeight="1" x14ac:dyDescent="0.2">
      <c r="A804" s="11"/>
    </row>
    <row r="805" spans="1:1" ht="12.75" customHeight="1" x14ac:dyDescent="0.2">
      <c r="A805" s="11"/>
    </row>
    <row r="806" spans="1:1" ht="12.75" customHeight="1" x14ac:dyDescent="0.2">
      <c r="A806" s="11"/>
    </row>
    <row r="807" spans="1:1" ht="12.75" customHeight="1" x14ac:dyDescent="0.2">
      <c r="A807" s="11"/>
    </row>
    <row r="808" spans="1:1" ht="12.75" customHeight="1" x14ac:dyDescent="0.2">
      <c r="A808" s="11"/>
    </row>
    <row r="809" spans="1:1" ht="12.75" customHeight="1" x14ac:dyDescent="0.2">
      <c r="A809" s="11"/>
    </row>
    <row r="810" spans="1:1" ht="12.75" customHeight="1" x14ac:dyDescent="0.2">
      <c r="A810" s="11"/>
    </row>
    <row r="811" spans="1:1" ht="12.75" customHeight="1" x14ac:dyDescent="0.2">
      <c r="A811" s="11"/>
    </row>
    <row r="812" spans="1:1" ht="12.75" customHeight="1" x14ac:dyDescent="0.2">
      <c r="A812" s="11"/>
    </row>
    <row r="813" spans="1:1" ht="12.75" customHeight="1" x14ac:dyDescent="0.2">
      <c r="A813" s="11"/>
    </row>
    <row r="814" spans="1:1" ht="12.75" customHeight="1" x14ac:dyDescent="0.2">
      <c r="A814" s="11"/>
    </row>
    <row r="815" spans="1:1" ht="12.75" customHeight="1" x14ac:dyDescent="0.2">
      <c r="A815" s="11"/>
    </row>
    <row r="816" spans="1:1" ht="12.75" customHeight="1" x14ac:dyDescent="0.2">
      <c r="A816" s="11"/>
    </row>
    <row r="817" spans="1:1" ht="12.75" customHeight="1" x14ac:dyDescent="0.2">
      <c r="A817" s="11"/>
    </row>
    <row r="818" spans="1:1" ht="12.75" customHeight="1" x14ac:dyDescent="0.2">
      <c r="A818" s="11"/>
    </row>
    <row r="819" spans="1:1" ht="12.75" customHeight="1" x14ac:dyDescent="0.2">
      <c r="A819" s="11"/>
    </row>
    <row r="820" spans="1:1" ht="12.75" customHeight="1" x14ac:dyDescent="0.2">
      <c r="A820" s="11"/>
    </row>
    <row r="821" spans="1:1" ht="12.75" customHeight="1" x14ac:dyDescent="0.2">
      <c r="A821" s="11"/>
    </row>
    <row r="822" spans="1:1" ht="12.75" customHeight="1" x14ac:dyDescent="0.2">
      <c r="A822" s="11"/>
    </row>
    <row r="823" spans="1:1" ht="12.75" customHeight="1" x14ac:dyDescent="0.2">
      <c r="A823" s="11"/>
    </row>
    <row r="824" spans="1:1" ht="12.75" customHeight="1" x14ac:dyDescent="0.2">
      <c r="A824" s="11"/>
    </row>
    <row r="825" spans="1:1" ht="12.75" customHeight="1" x14ac:dyDescent="0.2">
      <c r="A825" s="11"/>
    </row>
    <row r="826" spans="1:1" ht="12.75" customHeight="1" x14ac:dyDescent="0.2">
      <c r="A826" s="11"/>
    </row>
    <row r="827" spans="1:1" ht="12.75" customHeight="1" x14ac:dyDescent="0.2">
      <c r="A827" s="11"/>
    </row>
    <row r="828" spans="1:1" ht="12.75" customHeight="1" x14ac:dyDescent="0.2">
      <c r="A828" s="11"/>
    </row>
    <row r="829" spans="1:1" ht="12.75" customHeight="1" x14ac:dyDescent="0.2">
      <c r="A829" s="11"/>
    </row>
    <row r="830" spans="1:1" ht="12.75" customHeight="1" x14ac:dyDescent="0.2">
      <c r="A830" s="11"/>
    </row>
    <row r="831" spans="1:1" ht="12.75" customHeight="1" x14ac:dyDescent="0.2">
      <c r="A831" s="11"/>
    </row>
    <row r="832" spans="1:1" ht="12.75" customHeight="1" x14ac:dyDescent="0.2">
      <c r="A832" s="11"/>
    </row>
    <row r="833" spans="1:1" ht="12.75" customHeight="1" x14ac:dyDescent="0.2">
      <c r="A833" s="11"/>
    </row>
    <row r="834" spans="1:1" ht="12.75" customHeight="1" x14ac:dyDescent="0.2">
      <c r="A834" s="11"/>
    </row>
    <row r="835" spans="1:1" ht="12.75" customHeight="1" x14ac:dyDescent="0.2">
      <c r="A835" s="11"/>
    </row>
    <row r="836" spans="1:1" ht="12.75" customHeight="1" x14ac:dyDescent="0.2">
      <c r="A836" s="11"/>
    </row>
    <row r="837" spans="1:1" ht="12.75" customHeight="1" x14ac:dyDescent="0.2">
      <c r="A837" s="11"/>
    </row>
    <row r="838" spans="1:1" ht="12.75" customHeight="1" x14ac:dyDescent="0.2">
      <c r="A838" s="11"/>
    </row>
    <row r="839" spans="1:1" ht="12.75" customHeight="1" x14ac:dyDescent="0.2">
      <c r="A839" s="11"/>
    </row>
    <row r="840" spans="1:1" ht="12.75" customHeight="1" x14ac:dyDescent="0.2">
      <c r="A840" s="11"/>
    </row>
    <row r="841" spans="1:1" ht="12.75" customHeight="1" x14ac:dyDescent="0.2">
      <c r="A841" s="11"/>
    </row>
    <row r="842" spans="1:1" ht="12.75" customHeight="1" x14ac:dyDescent="0.2">
      <c r="A842" s="11"/>
    </row>
    <row r="843" spans="1:1" ht="12.75" customHeight="1" x14ac:dyDescent="0.2">
      <c r="A843" s="11"/>
    </row>
    <row r="844" spans="1:1" ht="12.75" customHeight="1" x14ac:dyDescent="0.2">
      <c r="A844" s="11"/>
    </row>
    <row r="845" spans="1:1" ht="12.75" customHeight="1" x14ac:dyDescent="0.2">
      <c r="A845" s="11"/>
    </row>
    <row r="846" spans="1:1" ht="12.75" customHeight="1" x14ac:dyDescent="0.2">
      <c r="A846" s="11"/>
    </row>
    <row r="847" spans="1:1" ht="12.75" customHeight="1" x14ac:dyDescent="0.2">
      <c r="A847" s="11"/>
    </row>
    <row r="848" spans="1:1" ht="12.75" customHeight="1" x14ac:dyDescent="0.2">
      <c r="A848" s="11"/>
    </row>
    <row r="849" spans="1:1" ht="12.75" customHeight="1" x14ac:dyDescent="0.2">
      <c r="A849" s="11"/>
    </row>
    <row r="850" spans="1:1" ht="12.75" customHeight="1" x14ac:dyDescent="0.2">
      <c r="A850" s="11"/>
    </row>
    <row r="851" spans="1:1" ht="12.75" customHeight="1" x14ac:dyDescent="0.2">
      <c r="A851" s="11"/>
    </row>
    <row r="852" spans="1:1" ht="12.75" customHeight="1" x14ac:dyDescent="0.2">
      <c r="A852" s="11"/>
    </row>
    <row r="853" spans="1:1" ht="12.75" customHeight="1" x14ac:dyDescent="0.2">
      <c r="A853" s="11"/>
    </row>
    <row r="854" spans="1:1" ht="12.75" customHeight="1" x14ac:dyDescent="0.2">
      <c r="A854" s="11"/>
    </row>
    <row r="855" spans="1:1" ht="12.75" customHeight="1" x14ac:dyDescent="0.2">
      <c r="A855" s="11"/>
    </row>
    <row r="856" spans="1:1" ht="12.75" customHeight="1" x14ac:dyDescent="0.2">
      <c r="A856" s="11"/>
    </row>
    <row r="857" spans="1:1" ht="12.75" customHeight="1" x14ac:dyDescent="0.2">
      <c r="A857" s="11"/>
    </row>
    <row r="858" spans="1:1" ht="12.75" customHeight="1" x14ac:dyDescent="0.2">
      <c r="A858" s="11"/>
    </row>
    <row r="859" spans="1:1" ht="12.75" customHeight="1" x14ac:dyDescent="0.2">
      <c r="A859" s="11"/>
    </row>
    <row r="860" spans="1:1" ht="12.75" customHeight="1" x14ac:dyDescent="0.2">
      <c r="A860" s="11"/>
    </row>
    <row r="861" spans="1:1" ht="12.75" customHeight="1" x14ac:dyDescent="0.2">
      <c r="A861" s="11"/>
    </row>
    <row r="862" spans="1:1" ht="12.75" customHeight="1" x14ac:dyDescent="0.2">
      <c r="A862" s="11"/>
    </row>
    <row r="863" spans="1:1" ht="12.75" customHeight="1" x14ac:dyDescent="0.2">
      <c r="A863" s="11"/>
    </row>
    <row r="864" spans="1:1" ht="12.75" customHeight="1" x14ac:dyDescent="0.2">
      <c r="A864" s="11"/>
    </row>
    <row r="865" spans="1:1" ht="12.75" customHeight="1" x14ac:dyDescent="0.2">
      <c r="A865" s="11"/>
    </row>
    <row r="866" spans="1:1" ht="12.75" customHeight="1" x14ac:dyDescent="0.2">
      <c r="A866" s="11"/>
    </row>
    <row r="867" spans="1:1" ht="12.75" customHeight="1" x14ac:dyDescent="0.2">
      <c r="A867" s="11"/>
    </row>
    <row r="868" spans="1:1" ht="12.75" customHeight="1" x14ac:dyDescent="0.2">
      <c r="A868" s="11"/>
    </row>
    <row r="869" spans="1:1" ht="12.75" customHeight="1" x14ac:dyDescent="0.2">
      <c r="A869" s="11"/>
    </row>
    <row r="870" spans="1:1" ht="12.75" customHeight="1" x14ac:dyDescent="0.2">
      <c r="A870" s="11"/>
    </row>
    <row r="871" spans="1:1" ht="12.75" customHeight="1" x14ac:dyDescent="0.2">
      <c r="A871" s="11"/>
    </row>
    <row r="872" spans="1:1" ht="12.75" customHeight="1" x14ac:dyDescent="0.2">
      <c r="A872" s="11"/>
    </row>
    <row r="873" spans="1:1" ht="12.75" customHeight="1" x14ac:dyDescent="0.2">
      <c r="A873" s="11"/>
    </row>
    <row r="874" spans="1:1" ht="12.75" customHeight="1" x14ac:dyDescent="0.2">
      <c r="A874" s="11"/>
    </row>
    <row r="875" spans="1:1" ht="12.75" customHeight="1" x14ac:dyDescent="0.2">
      <c r="A875" s="11"/>
    </row>
    <row r="876" spans="1:1" ht="12.75" customHeight="1" x14ac:dyDescent="0.2">
      <c r="A876" s="11"/>
    </row>
    <row r="877" spans="1:1" ht="12.75" customHeight="1" x14ac:dyDescent="0.2">
      <c r="A877" s="11"/>
    </row>
    <row r="878" spans="1:1" ht="12.75" customHeight="1" x14ac:dyDescent="0.2">
      <c r="A878" s="11"/>
    </row>
    <row r="879" spans="1:1" ht="12.75" customHeight="1" x14ac:dyDescent="0.2">
      <c r="A879" s="11"/>
    </row>
    <row r="880" spans="1:1" ht="12.75" customHeight="1" x14ac:dyDescent="0.2">
      <c r="A880" s="11"/>
    </row>
    <row r="881" spans="1:1" ht="12.75" customHeight="1" x14ac:dyDescent="0.2">
      <c r="A881" s="11"/>
    </row>
    <row r="882" spans="1:1" ht="12.75" customHeight="1" x14ac:dyDescent="0.2">
      <c r="A882" s="11"/>
    </row>
    <row r="883" spans="1:1" ht="12.75" customHeight="1" x14ac:dyDescent="0.2">
      <c r="A883" s="11"/>
    </row>
    <row r="884" spans="1:1" ht="12.75" customHeight="1" x14ac:dyDescent="0.2">
      <c r="A884" s="11"/>
    </row>
    <row r="885" spans="1:1" ht="12.75" customHeight="1" x14ac:dyDescent="0.2">
      <c r="A885" s="11"/>
    </row>
    <row r="886" spans="1:1" ht="12.75" customHeight="1" x14ac:dyDescent="0.2">
      <c r="A886" s="11"/>
    </row>
    <row r="887" spans="1:1" ht="12.75" customHeight="1" x14ac:dyDescent="0.2">
      <c r="A887" s="11"/>
    </row>
    <row r="888" spans="1:1" ht="12.75" customHeight="1" x14ac:dyDescent="0.2">
      <c r="A888" s="11"/>
    </row>
    <row r="889" spans="1:1" ht="12.75" customHeight="1" x14ac:dyDescent="0.2">
      <c r="A889" s="11"/>
    </row>
    <row r="890" spans="1:1" ht="12.75" customHeight="1" x14ac:dyDescent="0.2">
      <c r="A890" s="11"/>
    </row>
    <row r="891" spans="1:1" ht="12.75" customHeight="1" x14ac:dyDescent="0.2">
      <c r="A891" s="11"/>
    </row>
    <row r="892" spans="1:1" ht="12.75" customHeight="1" x14ac:dyDescent="0.2">
      <c r="A892" s="11"/>
    </row>
    <row r="893" spans="1:1" ht="12.75" customHeight="1" x14ac:dyDescent="0.2">
      <c r="A893" s="11"/>
    </row>
    <row r="894" spans="1:1" ht="12.75" customHeight="1" x14ac:dyDescent="0.2">
      <c r="A894" s="11"/>
    </row>
    <row r="895" spans="1:1" ht="12.75" customHeight="1" x14ac:dyDescent="0.2">
      <c r="A895" s="11"/>
    </row>
    <row r="896" spans="1:1" ht="12.75" customHeight="1" x14ac:dyDescent="0.2">
      <c r="A896" s="11"/>
    </row>
    <row r="897" spans="1:1" ht="12.75" customHeight="1" x14ac:dyDescent="0.2">
      <c r="A897" s="11"/>
    </row>
    <row r="898" spans="1:1" ht="12.75" customHeight="1" x14ac:dyDescent="0.2">
      <c r="A898" s="11"/>
    </row>
    <row r="899" spans="1:1" ht="12.75" customHeight="1" x14ac:dyDescent="0.2">
      <c r="A899" s="11"/>
    </row>
    <row r="900" spans="1:1" ht="12.75" customHeight="1" x14ac:dyDescent="0.2">
      <c r="A900" s="11"/>
    </row>
    <row r="901" spans="1:1" ht="12.75" customHeight="1" x14ac:dyDescent="0.2">
      <c r="A901" s="11"/>
    </row>
    <row r="902" spans="1:1" ht="12.75" customHeight="1" x14ac:dyDescent="0.2">
      <c r="A902" s="11"/>
    </row>
    <row r="903" spans="1:1" ht="12.75" customHeight="1" x14ac:dyDescent="0.2">
      <c r="A903" s="11"/>
    </row>
    <row r="904" spans="1:1" ht="12.75" customHeight="1" x14ac:dyDescent="0.2">
      <c r="A904" s="11"/>
    </row>
    <row r="905" spans="1:1" ht="12.75" customHeight="1" x14ac:dyDescent="0.2">
      <c r="A905" s="11"/>
    </row>
    <row r="906" spans="1:1" ht="12.75" customHeight="1" x14ac:dyDescent="0.2">
      <c r="A906" s="11"/>
    </row>
    <row r="907" spans="1:1" ht="12.75" customHeight="1" x14ac:dyDescent="0.2">
      <c r="A907" s="11"/>
    </row>
    <row r="908" spans="1:1" ht="12.75" customHeight="1" x14ac:dyDescent="0.2">
      <c r="A908" s="11"/>
    </row>
    <row r="909" spans="1:1" ht="12.75" customHeight="1" x14ac:dyDescent="0.2">
      <c r="A909" s="11"/>
    </row>
    <row r="910" spans="1:1" ht="12.75" customHeight="1" x14ac:dyDescent="0.2">
      <c r="A910" s="11"/>
    </row>
    <row r="911" spans="1:1" ht="12.75" customHeight="1" x14ac:dyDescent="0.2">
      <c r="A911" s="11"/>
    </row>
    <row r="912" spans="1:1" ht="12.75" customHeight="1" x14ac:dyDescent="0.2">
      <c r="A912" s="11"/>
    </row>
    <row r="913" spans="1:1" ht="12.75" customHeight="1" x14ac:dyDescent="0.2">
      <c r="A913" s="11"/>
    </row>
    <row r="914" spans="1:1" ht="12.75" customHeight="1" x14ac:dyDescent="0.2">
      <c r="A914" s="11"/>
    </row>
    <row r="915" spans="1:1" ht="12.75" customHeight="1" x14ac:dyDescent="0.2">
      <c r="A915" s="11"/>
    </row>
    <row r="916" spans="1:1" ht="12.75" customHeight="1" x14ac:dyDescent="0.2">
      <c r="A916" s="11"/>
    </row>
    <row r="917" spans="1:1" ht="12.75" customHeight="1" x14ac:dyDescent="0.2">
      <c r="A917" s="11"/>
    </row>
    <row r="918" spans="1:1" ht="12.75" customHeight="1" x14ac:dyDescent="0.2">
      <c r="A918" s="11"/>
    </row>
    <row r="919" spans="1:1" ht="12.75" customHeight="1" x14ac:dyDescent="0.2">
      <c r="A919" s="11"/>
    </row>
    <row r="920" spans="1:1" ht="12.75" customHeight="1" x14ac:dyDescent="0.2">
      <c r="A920" s="11"/>
    </row>
    <row r="921" spans="1:1" ht="12.75" customHeight="1" x14ac:dyDescent="0.2">
      <c r="A921" s="11"/>
    </row>
    <row r="922" spans="1:1" ht="12.75" customHeight="1" x14ac:dyDescent="0.2">
      <c r="A922" s="11"/>
    </row>
    <row r="923" spans="1:1" ht="12.75" customHeight="1" x14ac:dyDescent="0.2">
      <c r="A923" s="11"/>
    </row>
    <row r="924" spans="1:1" ht="12.75" customHeight="1" x14ac:dyDescent="0.2">
      <c r="A924" s="11"/>
    </row>
    <row r="925" spans="1:1" ht="12.75" customHeight="1" x14ac:dyDescent="0.2">
      <c r="A925" s="11"/>
    </row>
    <row r="926" spans="1:1" ht="12.75" customHeight="1" x14ac:dyDescent="0.2">
      <c r="A926" s="11"/>
    </row>
    <row r="927" spans="1:1" ht="12.75" customHeight="1" x14ac:dyDescent="0.2">
      <c r="A927" s="11"/>
    </row>
    <row r="928" spans="1:1" ht="12.75" customHeight="1" x14ac:dyDescent="0.2">
      <c r="A928" s="11"/>
    </row>
    <row r="929" spans="1:1" ht="12.75" customHeight="1" x14ac:dyDescent="0.2">
      <c r="A929" s="11"/>
    </row>
    <row r="930" spans="1:1" ht="12.75" customHeight="1" x14ac:dyDescent="0.2">
      <c r="A930" s="11"/>
    </row>
    <row r="931" spans="1:1" ht="12.75" customHeight="1" x14ac:dyDescent="0.2">
      <c r="A931" s="11"/>
    </row>
    <row r="932" spans="1:1" ht="12.75" customHeight="1" x14ac:dyDescent="0.2">
      <c r="A932" s="11"/>
    </row>
    <row r="933" spans="1:1" ht="12.75" customHeight="1" x14ac:dyDescent="0.2">
      <c r="A933" s="11"/>
    </row>
    <row r="934" spans="1:1" ht="12.75" customHeight="1" x14ac:dyDescent="0.2">
      <c r="A934" s="11"/>
    </row>
    <row r="935" spans="1:1" ht="12.75" customHeight="1" x14ac:dyDescent="0.2">
      <c r="A935" s="11"/>
    </row>
    <row r="936" spans="1:1" ht="12.75" customHeight="1" x14ac:dyDescent="0.2">
      <c r="A936" s="11"/>
    </row>
    <row r="937" spans="1:1" ht="12.75" customHeight="1" x14ac:dyDescent="0.2">
      <c r="A937" s="11"/>
    </row>
    <row r="938" spans="1:1" ht="12.75" customHeight="1" x14ac:dyDescent="0.2">
      <c r="A938" s="11"/>
    </row>
    <row r="939" spans="1:1" ht="12.75" customHeight="1" x14ac:dyDescent="0.2">
      <c r="A939" s="11"/>
    </row>
    <row r="940" spans="1:1" ht="12.75" customHeight="1" x14ac:dyDescent="0.2">
      <c r="A940" s="11"/>
    </row>
    <row r="941" spans="1:1" ht="12.75" customHeight="1" x14ac:dyDescent="0.2">
      <c r="A941" s="11"/>
    </row>
    <row r="942" spans="1:1" ht="12.75" customHeight="1" x14ac:dyDescent="0.2">
      <c r="A942" s="11"/>
    </row>
    <row r="943" spans="1:1" ht="12.75" customHeight="1" x14ac:dyDescent="0.2">
      <c r="A943" s="11"/>
    </row>
    <row r="944" spans="1:1" ht="12.75" customHeight="1" x14ac:dyDescent="0.2">
      <c r="A944" s="11"/>
    </row>
    <row r="945" spans="1:1" ht="12.75" customHeight="1" x14ac:dyDescent="0.2">
      <c r="A945" s="11"/>
    </row>
    <row r="946" spans="1:1" ht="12.75" customHeight="1" x14ac:dyDescent="0.2">
      <c r="A946" s="11"/>
    </row>
    <row r="947" spans="1:1" ht="12.75" customHeight="1" x14ac:dyDescent="0.2">
      <c r="A947" s="11"/>
    </row>
    <row r="948" spans="1:1" ht="12.75" customHeight="1" x14ac:dyDescent="0.2">
      <c r="A948" s="11"/>
    </row>
    <row r="949" spans="1:1" ht="12.75" customHeight="1" x14ac:dyDescent="0.2">
      <c r="A949" s="11"/>
    </row>
    <row r="950" spans="1:1" ht="12.75" customHeight="1" x14ac:dyDescent="0.2">
      <c r="A950" s="11"/>
    </row>
    <row r="951" spans="1:1" ht="12.75" customHeight="1" x14ac:dyDescent="0.2">
      <c r="A951" s="11"/>
    </row>
    <row r="952" spans="1:1" ht="12.75" customHeight="1" x14ac:dyDescent="0.2">
      <c r="A952" s="11"/>
    </row>
    <row r="953" spans="1:1" ht="12.75" customHeight="1" x14ac:dyDescent="0.2">
      <c r="A953" s="11"/>
    </row>
    <row r="954" spans="1:1" ht="12.75" customHeight="1" x14ac:dyDescent="0.2">
      <c r="A954" s="11"/>
    </row>
    <row r="955" spans="1:1" ht="12.75" customHeight="1" x14ac:dyDescent="0.2">
      <c r="A955" s="11"/>
    </row>
    <row r="956" spans="1:1" ht="12.75" customHeight="1" x14ac:dyDescent="0.2">
      <c r="A956" s="11"/>
    </row>
    <row r="957" spans="1:1" ht="12.75" customHeight="1" x14ac:dyDescent="0.2">
      <c r="A957" s="11"/>
    </row>
    <row r="958" spans="1:1" ht="12.75" customHeight="1" x14ac:dyDescent="0.2">
      <c r="A958" s="11"/>
    </row>
    <row r="959" spans="1:1" ht="12.75" customHeight="1" x14ac:dyDescent="0.2">
      <c r="A959" s="11"/>
    </row>
    <row r="960" spans="1:1" ht="12.75" customHeight="1" x14ac:dyDescent="0.2">
      <c r="A960" s="11"/>
    </row>
    <row r="961" spans="1:1" ht="12.75" customHeight="1" x14ac:dyDescent="0.2">
      <c r="A961" s="11"/>
    </row>
    <row r="962" spans="1:1" ht="12.75" customHeight="1" x14ac:dyDescent="0.2">
      <c r="A962" s="11"/>
    </row>
    <row r="963" spans="1:1" ht="12.75" customHeight="1" x14ac:dyDescent="0.2">
      <c r="A963" s="11"/>
    </row>
    <row r="964" spans="1:1" ht="12.75" customHeight="1" x14ac:dyDescent="0.2">
      <c r="A964" s="11"/>
    </row>
    <row r="965" spans="1:1" ht="12.75" customHeight="1" x14ac:dyDescent="0.2">
      <c r="A965" s="11"/>
    </row>
    <row r="966" spans="1:1" ht="12.75" customHeight="1" x14ac:dyDescent="0.2">
      <c r="A966" s="11"/>
    </row>
    <row r="967" spans="1:1" ht="12.75" customHeight="1" x14ac:dyDescent="0.2">
      <c r="A967" s="11"/>
    </row>
    <row r="968" spans="1:1" ht="12.75" customHeight="1" x14ac:dyDescent="0.2">
      <c r="A968" s="11"/>
    </row>
    <row r="969" spans="1:1" ht="12.75" customHeight="1" x14ac:dyDescent="0.2">
      <c r="A969" s="11"/>
    </row>
    <row r="970" spans="1:1" ht="12.75" customHeight="1" x14ac:dyDescent="0.2">
      <c r="A970" s="11"/>
    </row>
    <row r="971" spans="1:1" ht="12.75" customHeight="1" x14ac:dyDescent="0.2">
      <c r="A971" s="11"/>
    </row>
    <row r="972" spans="1:1" ht="12.75" customHeight="1" x14ac:dyDescent="0.2">
      <c r="A972" s="11"/>
    </row>
    <row r="973" spans="1:1" ht="12.75" customHeight="1" x14ac:dyDescent="0.2">
      <c r="A973" s="11"/>
    </row>
    <row r="974" spans="1:1" ht="12.75" customHeight="1" x14ac:dyDescent="0.2">
      <c r="A974" s="11"/>
    </row>
    <row r="975" spans="1:1" ht="12.75" customHeight="1" x14ac:dyDescent="0.2">
      <c r="A975" s="11"/>
    </row>
    <row r="976" spans="1:1" ht="12.75" customHeight="1" x14ac:dyDescent="0.2">
      <c r="A976" s="11"/>
    </row>
    <row r="977" spans="1:1" ht="12.75" customHeight="1" x14ac:dyDescent="0.2">
      <c r="A977" s="11"/>
    </row>
    <row r="978" spans="1:1" ht="12.75" customHeight="1" x14ac:dyDescent="0.2">
      <c r="A978" s="11"/>
    </row>
    <row r="979" spans="1:1" ht="12.75" customHeight="1" x14ac:dyDescent="0.2">
      <c r="A979" s="11"/>
    </row>
    <row r="980" spans="1:1" ht="12.75" customHeight="1" x14ac:dyDescent="0.2">
      <c r="A980" s="11"/>
    </row>
    <row r="981" spans="1:1" ht="12.75" customHeight="1" x14ac:dyDescent="0.2">
      <c r="A981" s="11"/>
    </row>
    <row r="982" spans="1:1" ht="12.75" customHeight="1" x14ac:dyDescent="0.2">
      <c r="A982" s="11"/>
    </row>
    <row r="983" spans="1:1" ht="12.75" customHeight="1" x14ac:dyDescent="0.2">
      <c r="A983" s="11"/>
    </row>
    <row r="984" spans="1:1" ht="12.75" customHeight="1" x14ac:dyDescent="0.2">
      <c r="A984" s="11"/>
    </row>
    <row r="985" spans="1:1" ht="12.75" customHeight="1" x14ac:dyDescent="0.2">
      <c r="A985" s="11"/>
    </row>
    <row r="986" spans="1:1" ht="12.75" customHeight="1" x14ac:dyDescent="0.2">
      <c r="A986" s="11"/>
    </row>
    <row r="987" spans="1:1" ht="12.75" customHeight="1" x14ac:dyDescent="0.2">
      <c r="A987" s="11"/>
    </row>
    <row r="988" spans="1:1" ht="12.75" customHeight="1" x14ac:dyDescent="0.2">
      <c r="A988" s="11"/>
    </row>
    <row r="989" spans="1:1" ht="12.75" customHeight="1" x14ac:dyDescent="0.2">
      <c r="A989" s="11"/>
    </row>
    <row r="990" spans="1:1" ht="12.75" customHeight="1" x14ac:dyDescent="0.2">
      <c r="A990" s="11"/>
    </row>
    <row r="991" spans="1:1" ht="12.75" customHeight="1" x14ac:dyDescent="0.2">
      <c r="A991" s="11"/>
    </row>
    <row r="992" spans="1:1" ht="12.75" customHeight="1" x14ac:dyDescent="0.2">
      <c r="A992" s="11"/>
    </row>
    <row r="993" spans="1:1" ht="12.75" customHeight="1" x14ac:dyDescent="0.2">
      <c r="A993" s="11"/>
    </row>
    <row r="994" spans="1:1" ht="12.75" customHeight="1" x14ac:dyDescent="0.2">
      <c r="A994" s="11"/>
    </row>
    <row r="995" spans="1:1" ht="12.75" customHeight="1" x14ac:dyDescent="0.2">
      <c r="A995" s="11"/>
    </row>
    <row r="996" spans="1:1" ht="12.75" customHeight="1" x14ac:dyDescent="0.2">
      <c r="A996" s="11"/>
    </row>
    <row r="997" spans="1:1" ht="12.75" customHeight="1" x14ac:dyDescent="0.2">
      <c r="A997" s="11"/>
    </row>
    <row r="998" spans="1:1" ht="12.75" customHeight="1" x14ac:dyDescent="0.2">
      <c r="A998" s="11"/>
    </row>
    <row r="999" spans="1:1" ht="12.75" customHeight="1" x14ac:dyDescent="0.2">
      <c r="A999" s="11"/>
    </row>
    <row r="1000" spans="1:1" ht="12.75" customHeight="1" x14ac:dyDescent="0.2">
      <c r="A1000" s="11"/>
    </row>
  </sheetData>
  <mergeCells count="18">
    <mergeCell ref="W4:Z4"/>
    <mergeCell ref="AA4:AD4"/>
    <mergeCell ref="A1:AX1"/>
    <mergeCell ref="A3:A5"/>
    <mergeCell ref="B3:B5"/>
    <mergeCell ref="C3:AX3"/>
    <mergeCell ref="AY3:AZ3"/>
    <mergeCell ref="C4:F4"/>
    <mergeCell ref="G4:J4"/>
    <mergeCell ref="AY4:AZ4"/>
    <mergeCell ref="AE4:AH4"/>
    <mergeCell ref="AI4:AL4"/>
    <mergeCell ref="AM4:AP4"/>
    <mergeCell ref="AQ4:AT4"/>
    <mergeCell ref="AU4:AX4"/>
    <mergeCell ref="K4:N4"/>
    <mergeCell ref="O4:R4"/>
    <mergeCell ref="S4:V4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9CCFF"/>
  </sheetPr>
  <dimension ref="A1:Z1000"/>
  <sheetViews>
    <sheetView topLeftCell="A10" workbookViewId="0">
      <selection activeCell="I30" sqref="I30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116</v>
      </c>
      <c r="D1" s="56"/>
      <c r="E1" s="13"/>
      <c r="F1" s="13" t="s">
        <v>116</v>
      </c>
      <c r="G1" s="13"/>
      <c r="H1" s="13" t="s">
        <v>116</v>
      </c>
      <c r="I1" s="13"/>
      <c r="J1" s="13"/>
      <c r="K1" s="13" t="s">
        <v>116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548" t="s">
        <v>117</v>
      </c>
      <c r="C2" s="511"/>
      <c r="D2" s="511"/>
      <c r="E2" s="511"/>
      <c r="F2" s="511"/>
      <c r="G2" s="511"/>
      <c r="H2" s="511"/>
      <c r="I2" s="511"/>
      <c r="J2" s="511"/>
      <c r="K2" s="511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741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119</v>
      </c>
      <c r="D4" s="57" t="s">
        <v>120</v>
      </c>
      <c r="E4" s="549" t="s">
        <v>121</v>
      </c>
      <c r="F4" s="549" t="str">
        <f>SASARAN!$C$8</f>
        <v>PURWODADI</v>
      </c>
      <c r="G4" s="549" t="str">
        <f>SASARAN!$C$9</f>
        <v>POLOWIJEN</v>
      </c>
      <c r="H4" s="549" t="str">
        <f>SASARAN!$C$10</f>
        <v>BALEARJOSARI</v>
      </c>
      <c r="I4" s="549">
        <f>SASARAN!$C$11</f>
        <v>0</v>
      </c>
      <c r="J4" s="549">
        <f>SASARAN!$C$12</f>
        <v>0</v>
      </c>
      <c r="K4" s="549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122</v>
      </c>
      <c r="D5" s="59"/>
      <c r="E5" s="513"/>
      <c r="F5" s="513"/>
      <c r="G5" s="513"/>
      <c r="H5" s="513"/>
      <c r="I5" s="513"/>
      <c r="J5" s="513"/>
      <c r="K5" s="513"/>
      <c r="L5" s="13"/>
      <c r="M5" s="60" t="s">
        <v>112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514"/>
      <c r="F6" s="514"/>
      <c r="G6" s="514"/>
      <c r="H6" s="514"/>
      <c r="I6" s="514"/>
      <c r="J6" s="514"/>
      <c r="K6" s="514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123</v>
      </c>
      <c r="D9" s="69" t="s">
        <v>124</v>
      </c>
      <c r="E9" s="68" t="s">
        <v>123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125</v>
      </c>
      <c r="D10" s="74" t="s">
        <v>126</v>
      </c>
      <c r="E10" s="73" t="s">
        <v>127</v>
      </c>
      <c r="F10" s="145">
        <v>13</v>
      </c>
      <c r="G10" s="146">
        <v>10</v>
      </c>
      <c r="H10" s="91">
        <v>9</v>
      </c>
      <c r="I10" s="78"/>
      <c r="J10" s="79"/>
      <c r="K10" s="80"/>
      <c r="L10" s="13"/>
      <c r="M10" s="81">
        <f t="shared" ref="M10:M264" si="0">SUM(F10:K10)</f>
        <v>32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128</v>
      </c>
      <c r="D11" s="74" t="s">
        <v>129</v>
      </c>
      <c r="E11" s="73" t="s">
        <v>128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130</v>
      </c>
      <c r="C12" s="541" t="s">
        <v>131</v>
      </c>
      <c r="D12" s="83" t="s">
        <v>132</v>
      </c>
      <c r="E12" s="57" t="s">
        <v>133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134</v>
      </c>
      <c r="C13" s="513"/>
      <c r="D13" s="83" t="s">
        <v>135</v>
      </c>
      <c r="E13" s="57" t="s">
        <v>136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137</v>
      </c>
      <c r="C14" s="513"/>
      <c r="D14" s="83" t="s">
        <v>138</v>
      </c>
      <c r="E14" s="57" t="s">
        <v>139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140</v>
      </c>
      <c r="C15" s="513"/>
      <c r="D15" s="83" t="s">
        <v>141</v>
      </c>
      <c r="E15" s="57" t="s">
        <v>142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514"/>
      <c r="D16" s="89" t="s">
        <v>143</v>
      </c>
      <c r="E16" s="90" t="s">
        <v>144</v>
      </c>
      <c r="F16" s="92">
        <f t="shared" ref="F16:K16" si="1">SUM(F12:F15)</f>
        <v>0</v>
      </c>
      <c r="G16" s="92">
        <f t="shared" si="1"/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145</v>
      </c>
      <c r="C17" s="541" t="s">
        <v>146</v>
      </c>
      <c r="D17" s="94" t="s">
        <v>147</v>
      </c>
      <c r="E17" s="95" t="s">
        <v>148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149</v>
      </c>
      <c r="C18" s="513"/>
      <c r="D18" s="94" t="s">
        <v>150</v>
      </c>
      <c r="E18" s="95" t="s">
        <v>151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514"/>
      <c r="D19" s="89" t="s">
        <v>152</v>
      </c>
      <c r="E19" s="90" t="s">
        <v>153</v>
      </c>
      <c r="F19" s="92">
        <f t="shared" ref="F19:K19" si="2">SUM(F17:F18)</f>
        <v>6</v>
      </c>
      <c r="G19" s="92">
        <f t="shared" si="2"/>
        <v>6</v>
      </c>
      <c r="H19" s="92">
        <f t="shared" si="2"/>
        <v>4</v>
      </c>
      <c r="I19" s="92">
        <f t="shared" si="2"/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154</v>
      </c>
      <c r="C20" s="99" t="s">
        <v>155</v>
      </c>
      <c r="D20" s="89" t="s">
        <v>156</v>
      </c>
      <c r="E20" s="90" t="s">
        <v>157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544" t="s">
        <v>158</v>
      </c>
      <c r="C21" s="541" t="s">
        <v>128</v>
      </c>
      <c r="D21" s="89" t="s">
        <v>159</v>
      </c>
      <c r="E21" s="538" t="s">
        <v>128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513"/>
      <c r="C22" s="513"/>
      <c r="D22" s="89" t="s">
        <v>160</v>
      </c>
      <c r="E22" s="513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514"/>
      <c r="C23" s="514"/>
      <c r="D23" s="89" t="s">
        <v>161</v>
      </c>
      <c r="E23" s="514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162</v>
      </c>
      <c r="C24" s="541" t="s">
        <v>163</v>
      </c>
      <c r="D24" s="83" t="s">
        <v>164</v>
      </c>
      <c r="E24" s="57" t="s">
        <v>165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166</v>
      </c>
      <c r="C25" s="513"/>
      <c r="D25" s="83" t="s">
        <v>167</v>
      </c>
      <c r="E25" s="57" t="s">
        <v>168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169</v>
      </c>
      <c r="C26" s="513"/>
      <c r="D26" s="83" t="s">
        <v>170</v>
      </c>
      <c r="E26" s="57" t="s">
        <v>171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172</v>
      </c>
      <c r="C27" s="513"/>
      <c r="D27" s="83" t="s">
        <v>173</v>
      </c>
      <c r="E27" s="57" t="s">
        <v>174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514"/>
      <c r="D28" s="89" t="s">
        <v>175</v>
      </c>
      <c r="E28" s="90" t="s">
        <v>176</v>
      </c>
      <c r="F28" s="92">
        <f t="shared" ref="F28:K28" si="3">SUM(F24:F27)</f>
        <v>0</v>
      </c>
      <c r="G28" s="92">
        <f t="shared" si="3"/>
        <v>0</v>
      </c>
      <c r="H28" s="92">
        <f t="shared" si="3"/>
        <v>0</v>
      </c>
      <c r="I28" s="92">
        <f t="shared" si="3"/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177</v>
      </c>
      <c r="C29" s="546" t="s">
        <v>178</v>
      </c>
      <c r="D29" s="69" t="s">
        <v>179</v>
      </c>
      <c r="E29" s="102" t="s">
        <v>180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181</v>
      </c>
      <c r="C30" s="513"/>
      <c r="D30" s="69" t="s">
        <v>182</v>
      </c>
      <c r="E30" s="102" t="s">
        <v>183</v>
      </c>
      <c r="F30" s="150">
        <v>0</v>
      </c>
      <c r="G30" s="150">
        <v>0</v>
      </c>
      <c r="H30" s="150">
        <v>0</v>
      </c>
      <c r="I30" s="104"/>
      <c r="J30" s="104"/>
      <c r="K30" s="104"/>
      <c r="L30" s="100"/>
      <c r="M30" s="81">
        <f t="shared" si="0"/>
        <v>0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184</v>
      </c>
      <c r="C31" s="513"/>
      <c r="D31" s="69" t="s">
        <v>185</v>
      </c>
      <c r="E31" s="102" t="s">
        <v>186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187</v>
      </c>
      <c r="C32" s="513"/>
      <c r="D32" s="69" t="s">
        <v>188</v>
      </c>
      <c r="E32" s="102" t="s">
        <v>189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190</v>
      </c>
      <c r="C33" s="513"/>
      <c r="D33" s="69" t="s">
        <v>191</v>
      </c>
      <c r="E33" s="102" t="s">
        <v>192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193</v>
      </c>
      <c r="C34" s="513"/>
      <c r="D34" s="69" t="s">
        <v>194</v>
      </c>
      <c r="E34" s="102" t="s">
        <v>195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196</v>
      </c>
      <c r="C35" s="514"/>
      <c r="D35" s="69" t="s">
        <v>197</v>
      </c>
      <c r="E35" s="102" t="s">
        <v>198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199</v>
      </c>
      <c r="C36" s="541" t="s">
        <v>200</v>
      </c>
      <c r="D36" s="83" t="s">
        <v>201</v>
      </c>
      <c r="E36" s="57" t="s">
        <v>202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203</v>
      </c>
      <c r="C37" s="513"/>
      <c r="D37" s="83" t="s">
        <v>204</v>
      </c>
      <c r="E37" s="57" t="s">
        <v>205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206</v>
      </c>
      <c r="C38" s="513"/>
      <c r="D38" s="83" t="s">
        <v>207</v>
      </c>
      <c r="E38" s="57" t="s">
        <v>208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209</v>
      </c>
      <c r="C39" s="513"/>
      <c r="D39" s="83" t="s">
        <v>210</v>
      </c>
      <c r="E39" s="57" t="s">
        <v>211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514"/>
      <c r="D40" s="89" t="s">
        <v>212</v>
      </c>
      <c r="E40" s="90" t="s">
        <v>200</v>
      </c>
      <c r="F40" s="92">
        <f t="shared" ref="F40:K40" si="4">+F36+F37+F38+F39</f>
        <v>1</v>
      </c>
      <c r="G40" s="92">
        <f t="shared" si="4"/>
        <v>1</v>
      </c>
      <c r="H40" s="92">
        <f t="shared" si="4"/>
        <v>1</v>
      </c>
      <c r="I40" s="92">
        <f t="shared" si="4"/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547" t="s">
        <v>213</v>
      </c>
      <c r="C41" s="541" t="s">
        <v>214</v>
      </c>
      <c r="D41" s="83" t="s">
        <v>215</v>
      </c>
      <c r="E41" s="57" t="s">
        <v>216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514"/>
      <c r="C42" s="513"/>
      <c r="D42" s="83" t="s">
        <v>217</v>
      </c>
      <c r="E42" s="57" t="s">
        <v>218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547" t="s">
        <v>219</v>
      </c>
      <c r="C43" s="513"/>
      <c r="D43" s="83" t="s">
        <v>220</v>
      </c>
      <c r="E43" s="57" t="s">
        <v>221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514"/>
      <c r="C44" s="513"/>
      <c r="D44" s="83" t="s">
        <v>222</v>
      </c>
      <c r="E44" s="57" t="s">
        <v>223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514"/>
      <c r="D45" s="89" t="s">
        <v>224</v>
      </c>
      <c r="E45" s="90" t="s">
        <v>214</v>
      </c>
      <c r="F45" s="92">
        <f t="shared" ref="F45:K45" si="5">+F41+F42+F43+F44</f>
        <v>1</v>
      </c>
      <c r="G45" s="92">
        <f t="shared" si="5"/>
        <v>1</v>
      </c>
      <c r="H45" s="92">
        <f t="shared" si="5"/>
        <v>1</v>
      </c>
      <c r="I45" s="92">
        <f t="shared" si="5"/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538">
        <v>4</v>
      </c>
      <c r="C46" s="538" t="s">
        <v>225</v>
      </c>
      <c r="D46" s="89" t="s">
        <v>226</v>
      </c>
      <c r="E46" s="90" t="s">
        <v>227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513"/>
      <c r="C47" s="513"/>
      <c r="D47" s="89" t="s">
        <v>228</v>
      </c>
      <c r="E47" s="90" t="s">
        <v>229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514"/>
      <c r="C48" s="514"/>
      <c r="D48" s="89" t="s">
        <v>230</v>
      </c>
      <c r="E48" s="90" t="s">
        <v>231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538" t="s">
        <v>232</v>
      </c>
      <c r="C49" s="541" t="s">
        <v>233</v>
      </c>
      <c r="D49" s="89" t="s">
        <v>234</v>
      </c>
      <c r="E49" s="90" t="s">
        <v>235</v>
      </c>
      <c r="F49" s="111">
        <v>0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0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513"/>
      <c r="C50" s="513"/>
      <c r="D50" s="89" t="s">
        <v>236</v>
      </c>
      <c r="E50" s="90" t="s">
        <v>237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513"/>
      <c r="C51" s="513"/>
      <c r="D51" s="74" t="s">
        <v>238</v>
      </c>
      <c r="E51" s="102" t="s">
        <v>239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513"/>
      <c r="C52" s="513"/>
      <c r="D52" s="89" t="s">
        <v>240</v>
      </c>
      <c r="E52" s="90" t="s">
        <v>241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514"/>
      <c r="C53" s="513"/>
      <c r="D53" s="89" t="s">
        <v>242</v>
      </c>
      <c r="E53" s="90" t="s">
        <v>243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538" t="s">
        <v>244</v>
      </c>
      <c r="C54" s="513"/>
      <c r="D54" s="83" t="s">
        <v>245</v>
      </c>
      <c r="E54" s="57" t="s">
        <v>246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513"/>
      <c r="C55" s="513"/>
      <c r="D55" s="83" t="s">
        <v>247</v>
      </c>
      <c r="E55" s="57" t="s">
        <v>248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513"/>
      <c r="C56" s="513"/>
      <c r="D56" s="83" t="s">
        <v>249</v>
      </c>
      <c r="E56" s="57" t="s">
        <v>250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513"/>
      <c r="C57" s="513"/>
      <c r="D57" s="83" t="s">
        <v>251</v>
      </c>
      <c r="E57" s="57" t="s">
        <v>252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514"/>
      <c r="C58" s="514"/>
      <c r="D58" s="89" t="s">
        <v>253</v>
      </c>
      <c r="E58" s="90" t="s">
        <v>254</v>
      </c>
      <c r="F58" s="92">
        <f t="shared" ref="F58:K58" si="6">+F54+F55+F56+F57</f>
        <v>0</v>
      </c>
      <c r="G58" s="92">
        <f t="shared" si="6"/>
        <v>0</v>
      </c>
      <c r="H58" s="92">
        <f t="shared" si="6"/>
        <v>0</v>
      </c>
      <c r="I58" s="92">
        <f t="shared" si="6"/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0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544" t="s">
        <v>255</v>
      </c>
      <c r="C59" s="541" t="s">
        <v>256</v>
      </c>
      <c r="D59" s="83" t="s">
        <v>257</v>
      </c>
      <c r="E59" s="57" t="s">
        <v>258</v>
      </c>
      <c r="F59" s="84">
        <v>1</v>
      </c>
      <c r="G59" s="84">
        <v>1</v>
      </c>
      <c r="H59" s="84">
        <v>1</v>
      </c>
      <c r="I59" s="84"/>
      <c r="J59" s="84"/>
      <c r="K59" s="84"/>
      <c r="L59" s="13"/>
      <c r="M59" s="81">
        <f t="shared" si="0"/>
        <v>3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513"/>
      <c r="C60" s="513"/>
      <c r="D60" s="83" t="s">
        <v>259</v>
      </c>
      <c r="E60" s="57" t="s">
        <v>260</v>
      </c>
      <c r="F60" s="84">
        <v>15</v>
      </c>
      <c r="G60" s="84">
        <v>5</v>
      </c>
      <c r="H60" s="84">
        <v>5</v>
      </c>
      <c r="I60" s="84"/>
      <c r="J60" s="84"/>
      <c r="K60" s="84"/>
      <c r="L60" s="13"/>
      <c r="M60" s="81">
        <f t="shared" si="0"/>
        <v>25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513"/>
      <c r="C61" s="513"/>
      <c r="D61" s="83" t="s">
        <v>261</v>
      </c>
      <c r="E61" s="57" t="s">
        <v>262</v>
      </c>
      <c r="F61" s="84">
        <v>1</v>
      </c>
      <c r="G61" s="84">
        <v>1</v>
      </c>
      <c r="H61" s="84">
        <v>1</v>
      </c>
      <c r="I61" s="84"/>
      <c r="J61" s="84"/>
      <c r="K61" s="84"/>
      <c r="L61" s="13"/>
      <c r="M61" s="81">
        <f t="shared" si="0"/>
        <v>3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514"/>
      <c r="C62" s="513"/>
      <c r="D62" s="83" t="s">
        <v>263</v>
      </c>
      <c r="E62" s="57" t="s">
        <v>264</v>
      </c>
      <c r="F62" s="84">
        <v>15</v>
      </c>
      <c r="G62" s="84">
        <v>5</v>
      </c>
      <c r="H62" s="84">
        <v>5</v>
      </c>
      <c r="I62" s="84"/>
      <c r="J62" s="84"/>
      <c r="K62" s="84"/>
      <c r="L62" s="13"/>
      <c r="M62" s="81">
        <f t="shared" si="0"/>
        <v>25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544" t="s">
        <v>265</v>
      </c>
      <c r="C63" s="513"/>
      <c r="D63" s="83" t="s">
        <v>266</v>
      </c>
      <c r="E63" s="57" t="s">
        <v>267</v>
      </c>
      <c r="F63" s="84">
        <v>5</v>
      </c>
      <c r="G63" s="84">
        <v>5</v>
      </c>
      <c r="H63" s="84">
        <v>5</v>
      </c>
      <c r="I63" s="84"/>
      <c r="J63" s="84"/>
      <c r="K63" s="84"/>
      <c r="L63" s="13"/>
      <c r="M63" s="81">
        <f t="shared" si="0"/>
        <v>15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514"/>
      <c r="C64" s="513"/>
      <c r="D64" s="83" t="s">
        <v>268</v>
      </c>
      <c r="E64" s="57" t="s">
        <v>269</v>
      </c>
      <c r="F64" s="84">
        <f>16+74</f>
        <v>90</v>
      </c>
      <c r="G64" s="84">
        <f t="shared" ref="G64:H64" si="7">15+74</f>
        <v>89</v>
      </c>
      <c r="H64" s="84">
        <f t="shared" si="7"/>
        <v>89</v>
      </c>
      <c r="I64" s="84"/>
      <c r="J64" s="84"/>
      <c r="K64" s="84"/>
      <c r="L64" s="13"/>
      <c r="M64" s="81">
        <f t="shared" si="0"/>
        <v>268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544" t="s">
        <v>270</v>
      </c>
      <c r="C65" s="513"/>
      <c r="D65" s="83" t="s">
        <v>271</v>
      </c>
      <c r="E65" s="57" t="s">
        <v>272</v>
      </c>
      <c r="F65" s="84">
        <v>4</v>
      </c>
      <c r="G65" s="84">
        <v>4</v>
      </c>
      <c r="H65" s="84">
        <v>4</v>
      </c>
      <c r="I65" s="84"/>
      <c r="J65" s="84"/>
      <c r="K65" s="84"/>
      <c r="L65" s="13"/>
      <c r="M65" s="81">
        <f t="shared" si="0"/>
        <v>12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514"/>
      <c r="C66" s="513"/>
      <c r="D66" s="83" t="s">
        <v>273</v>
      </c>
      <c r="E66" s="57" t="s">
        <v>274</v>
      </c>
      <c r="F66" s="84">
        <f>16+74</f>
        <v>90</v>
      </c>
      <c r="G66" s="84">
        <f t="shared" ref="G66:H66" si="8">15+74</f>
        <v>89</v>
      </c>
      <c r="H66" s="84">
        <f t="shared" si="8"/>
        <v>89</v>
      </c>
      <c r="I66" s="84"/>
      <c r="J66" s="84"/>
      <c r="K66" s="84"/>
      <c r="L66" s="13"/>
      <c r="M66" s="81">
        <f t="shared" si="0"/>
        <v>268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544" t="s">
        <v>275</v>
      </c>
      <c r="C67" s="513"/>
      <c r="D67" s="83" t="s">
        <v>276</v>
      </c>
      <c r="E67" s="57" t="s">
        <v>277</v>
      </c>
      <c r="F67" s="84">
        <v>0</v>
      </c>
      <c r="G67" s="84">
        <v>0</v>
      </c>
      <c r="H67" s="84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514"/>
      <c r="C68" s="513"/>
      <c r="D68" s="83" t="s">
        <v>278</v>
      </c>
      <c r="E68" s="57" t="s">
        <v>279</v>
      </c>
      <c r="F68" s="84">
        <v>0</v>
      </c>
      <c r="G68" s="84">
        <v>0</v>
      </c>
      <c r="H68" s="84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544" t="s">
        <v>280</v>
      </c>
      <c r="C69" s="513"/>
      <c r="D69" s="83" t="s">
        <v>281</v>
      </c>
      <c r="E69" s="57" t="s">
        <v>282</v>
      </c>
      <c r="F69" s="84">
        <v>4</v>
      </c>
      <c r="G69" s="84">
        <v>4</v>
      </c>
      <c r="H69" s="84">
        <v>4</v>
      </c>
      <c r="I69" s="84"/>
      <c r="J69" s="84"/>
      <c r="K69" s="84"/>
      <c r="L69" s="13"/>
      <c r="M69" s="81">
        <f t="shared" si="0"/>
        <v>12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514"/>
      <c r="C70" s="513"/>
      <c r="D70" s="83" t="s">
        <v>283</v>
      </c>
      <c r="E70" s="57" t="s">
        <v>284</v>
      </c>
      <c r="F70" s="84">
        <f>16+74</f>
        <v>90</v>
      </c>
      <c r="G70" s="84">
        <f t="shared" ref="G70:H70" si="9">15+74</f>
        <v>89</v>
      </c>
      <c r="H70" s="84">
        <f t="shared" si="9"/>
        <v>89</v>
      </c>
      <c r="I70" s="84"/>
      <c r="J70" s="84"/>
      <c r="K70" s="84"/>
      <c r="L70" s="13"/>
      <c r="M70" s="81">
        <f t="shared" si="0"/>
        <v>268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544" t="s">
        <v>285</v>
      </c>
      <c r="C71" s="513"/>
      <c r="D71" s="83" t="s">
        <v>286</v>
      </c>
      <c r="E71" s="57" t="s">
        <v>287</v>
      </c>
      <c r="F71" s="84">
        <v>0</v>
      </c>
      <c r="G71" s="84">
        <v>0</v>
      </c>
      <c r="H71" s="84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514"/>
      <c r="C72" s="513"/>
      <c r="D72" s="83" t="s">
        <v>288</v>
      </c>
      <c r="E72" s="57" t="s">
        <v>289</v>
      </c>
      <c r="F72" s="84">
        <v>0</v>
      </c>
      <c r="G72" s="84">
        <v>0</v>
      </c>
      <c r="H72" s="84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544" t="s">
        <v>290</v>
      </c>
      <c r="C73" s="513"/>
      <c r="D73" s="83" t="s">
        <v>291</v>
      </c>
      <c r="E73" s="57" t="s">
        <v>287</v>
      </c>
      <c r="F73" s="84">
        <v>0</v>
      </c>
      <c r="G73" s="84">
        <v>0</v>
      </c>
      <c r="H73" s="84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514"/>
      <c r="C74" s="513"/>
      <c r="D74" s="83" t="s">
        <v>292</v>
      </c>
      <c r="E74" s="57" t="s">
        <v>289</v>
      </c>
      <c r="F74" s="84">
        <v>0</v>
      </c>
      <c r="G74" s="84">
        <v>0</v>
      </c>
      <c r="H74" s="84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544" t="s">
        <v>293</v>
      </c>
      <c r="C75" s="513"/>
      <c r="D75" s="83" t="s">
        <v>294</v>
      </c>
      <c r="E75" s="57" t="s">
        <v>295</v>
      </c>
      <c r="F75" s="84">
        <v>0</v>
      </c>
      <c r="G75" s="84">
        <v>0</v>
      </c>
      <c r="H75" s="84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514"/>
      <c r="C76" s="513"/>
      <c r="D76" s="83" t="s">
        <v>296</v>
      </c>
      <c r="E76" s="57" t="s">
        <v>297</v>
      </c>
      <c r="F76" s="84">
        <v>0</v>
      </c>
      <c r="G76" s="84">
        <v>0</v>
      </c>
      <c r="H76" s="84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544" t="s">
        <v>298</v>
      </c>
      <c r="C77" s="513"/>
      <c r="D77" s="83" t="s">
        <v>299</v>
      </c>
      <c r="E77" s="57" t="s">
        <v>300</v>
      </c>
      <c r="F77" s="84">
        <v>3</v>
      </c>
      <c r="G77" s="84">
        <v>3</v>
      </c>
      <c r="H77" s="84">
        <v>3</v>
      </c>
      <c r="I77" s="84"/>
      <c r="J77" s="84"/>
      <c r="K77" s="84"/>
      <c r="L77" s="13"/>
      <c r="M77" s="81">
        <f t="shared" si="0"/>
        <v>9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514"/>
      <c r="C78" s="513"/>
      <c r="D78" s="83" t="s">
        <v>301</v>
      </c>
      <c r="E78" s="57" t="s">
        <v>302</v>
      </c>
      <c r="F78" s="84">
        <v>26</v>
      </c>
      <c r="G78" s="84">
        <v>25</v>
      </c>
      <c r="H78" s="84">
        <v>25</v>
      </c>
      <c r="I78" s="84"/>
      <c r="J78" s="84"/>
      <c r="K78" s="84"/>
      <c r="L78" s="13"/>
      <c r="M78" s="81">
        <f t="shared" si="0"/>
        <v>76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544" t="s">
        <v>303</v>
      </c>
      <c r="C79" s="513"/>
      <c r="D79" s="83" t="s">
        <v>304</v>
      </c>
      <c r="E79" s="57" t="s">
        <v>305</v>
      </c>
      <c r="F79" s="84">
        <v>1</v>
      </c>
      <c r="G79" s="84">
        <v>1</v>
      </c>
      <c r="H79" s="84">
        <v>1</v>
      </c>
      <c r="I79" s="84"/>
      <c r="J79" s="84"/>
      <c r="K79" s="84"/>
      <c r="L79" s="13"/>
      <c r="M79" s="81">
        <f t="shared" si="0"/>
        <v>3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514"/>
      <c r="C80" s="513"/>
      <c r="D80" s="83" t="s">
        <v>306</v>
      </c>
      <c r="E80" s="57" t="s">
        <v>307</v>
      </c>
      <c r="F80" s="84">
        <v>14</v>
      </c>
      <c r="G80" s="84">
        <v>11</v>
      </c>
      <c r="H80" s="84">
        <v>10</v>
      </c>
      <c r="I80" s="84"/>
      <c r="J80" s="84"/>
      <c r="K80" s="84"/>
      <c r="L80" s="13"/>
      <c r="M80" s="81">
        <f t="shared" si="0"/>
        <v>35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544" t="s">
        <v>308</v>
      </c>
      <c r="C81" s="513"/>
      <c r="D81" s="83" t="s">
        <v>309</v>
      </c>
      <c r="E81" s="57" t="s">
        <v>310</v>
      </c>
      <c r="F81" s="84">
        <v>0</v>
      </c>
      <c r="G81" s="84">
        <v>0</v>
      </c>
      <c r="H81" s="84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514"/>
      <c r="C82" s="513"/>
      <c r="D82" s="83" t="s">
        <v>311</v>
      </c>
      <c r="E82" s="57" t="s">
        <v>312</v>
      </c>
      <c r="F82" s="84">
        <v>0</v>
      </c>
      <c r="G82" s="84">
        <v>0</v>
      </c>
      <c r="H82" s="84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544" t="s">
        <v>313</v>
      </c>
      <c r="C83" s="513"/>
      <c r="D83" s="83" t="s">
        <v>314</v>
      </c>
      <c r="E83" s="57" t="s">
        <v>315</v>
      </c>
      <c r="F83" s="84">
        <v>4</v>
      </c>
      <c r="G83" s="84">
        <v>4</v>
      </c>
      <c r="H83" s="84">
        <v>4</v>
      </c>
      <c r="I83" s="84"/>
      <c r="J83" s="84"/>
      <c r="K83" s="84"/>
      <c r="L83" s="13"/>
      <c r="M83" s="81">
        <f t="shared" si="0"/>
        <v>12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514"/>
      <c r="C84" s="513"/>
      <c r="D84" s="83" t="s">
        <v>316</v>
      </c>
      <c r="E84" s="57" t="s">
        <v>317</v>
      </c>
      <c r="F84" s="84">
        <f>16+74</f>
        <v>90</v>
      </c>
      <c r="G84" s="84">
        <f t="shared" ref="G84:H84" si="10">15+74</f>
        <v>89</v>
      </c>
      <c r="H84" s="84">
        <f t="shared" si="10"/>
        <v>89</v>
      </c>
      <c r="I84" s="84"/>
      <c r="J84" s="84"/>
      <c r="K84" s="84"/>
      <c r="L84" s="13"/>
      <c r="M84" s="81">
        <f t="shared" si="0"/>
        <v>268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544" t="s">
        <v>318</v>
      </c>
      <c r="C85" s="513"/>
      <c r="D85" s="83" t="s">
        <v>319</v>
      </c>
      <c r="E85" s="57" t="s">
        <v>320</v>
      </c>
      <c r="F85" s="84">
        <v>0</v>
      </c>
      <c r="G85" s="84">
        <v>0</v>
      </c>
      <c r="H85" s="84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514"/>
      <c r="C86" s="513"/>
      <c r="D86" s="83" t="s">
        <v>321</v>
      </c>
      <c r="E86" s="57" t="s">
        <v>322</v>
      </c>
      <c r="F86" s="84">
        <v>0</v>
      </c>
      <c r="G86" s="84">
        <v>0</v>
      </c>
      <c r="H86" s="84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544" t="s">
        <v>323</v>
      </c>
      <c r="C87" s="513"/>
      <c r="D87" s="83" t="s">
        <v>324</v>
      </c>
      <c r="E87" s="57" t="s">
        <v>325</v>
      </c>
      <c r="F87" s="84">
        <v>0</v>
      </c>
      <c r="G87" s="84">
        <v>0</v>
      </c>
      <c r="H87" s="84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514"/>
      <c r="C88" s="513"/>
      <c r="D88" s="83" t="s">
        <v>326</v>
      </c>
      <c r="E88" s="57" t="s">
        <v>327</v>
      </c>
      <c r="F88" s="84">
        <v>0</v>
      </c>
      <c r="G88" s="84">
        <v>0</v>
      </c>
      <c r="H88" s="84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544" t="s">
        <v>328</v>
      </c>
      <c r="C89" s="513"/>
      <c r="D89" s="83" t="s">
        <v>329</v>
      </c>
      <c r="E89" s="57" t="s">
        <v>330</v>
      </c>
      <c r="F89" s="84">
        <v>0</v>
      </c>
      <c r="G89" s="84">
        <v>0</v>
      </c>
      <c r="H89" s="84">
        <v>0</v>
      </c>
      <c r="I89" s="84"/>
      <c r="J89" s="84"/>
      <c r="K89" s="84"/>
      <c r="L89" s="13"/>
      <c r="M89" s="81">
        <f t="shared" si="0"/>
        <v>0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514"/>
      <c r="C90" s="513"/>
      <c r="D90" s="83" t="s">
        <v>331</v>
      </c>
      <c r="E90" s="57" t="s">
        <v>332</v>
      </c>
      <c r="F90" s="84">
        <v>0</v>
      </c>
      <c r="G90" s="84">
        <v>0</v>
      </c>
      <c r="H90" s="84">
        <v>0</v>
      </c>
      <c r="I90" s="84"/>
      <c r="J90" s="84"/>
      <c r="K90" s="84"/>
      <c r="L90" s="13"/>
      <c r="M90" s="81">
        <f t="shared" si="0"/>
        <v>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538">
        <v>6</v>
      </c>
      <c r="C91" s="513"/>
      <c r="D91" s="89" t="s">
        <v>333</v>
      </c>
      <c r="E91" s="90" t="s">
        <v>334</v>
      </c>
      <c r="F91" s="92">
        <f t="shared" ref="F91:K91" si="11">F59+F61+F63+F65+F67+F69+F71+F73+F75+F77+F79+F81+F83+F85+F87+F89</f>
        <v>23</v>
      </c>
      <c r="G91" s="92">
        <f t="shared" si="11"/>
        <v>23</v>
      </c>
      <c r="H91" s="92">
        <f t="shared" si="11"/>
        <v>23</v>
      </c>
      <c r="I91" s="92">
        <f t="shared" si="11"/>
        <v>0</v>
      </c>
      <c r="J91" s="92">
        <f t="shared" si="11"/>
        <v>0</v>
      </c>
      <c r="K91" s="92">
        <f t="shared" si="11"/>
        <v>0</v>
      </c>
      <c r="L91" s="13"/>
      <c r="M91" s="81">
        <f t="shared" si="0"/>
        <v>69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514"/>
      <c r="C92" s="514"/>
      <c r="D92" s="89" t="s">
        <v>335</v>
      </c>
      <c r="E92" s="90" t="s">
        <v>336</v>
      </c>
      <c r="F92" s="92">
        <f t="shared" ref="F92:K92" si="12">+F60+F62+F64+F66+F68+F70+F72+F74+F76+F78+F80+F82+F84+F86+F88+F90</f>
        <v>430</v>
      </c>
      <c r="G92" s="92">
        <f t="shared" si="12"/>
        <v>402</v>
      </c>
      <c r="H92" s="92">
        <f t="shared" si="12"/>
        <v>401</v>
      </c>
      <c r="I92" s="92">
        <f t="shared" si="12"/>
        <v>0</v>
      </c>
      <c r="J92" s="92">
        <f t="shared" si="12"/>
        <v>0</v>
      </c>
      <c r="K92" s="92">
        <f t="shared" si="12"/>
        <v>0</v>
      </c>
      <c r="L92" s="13"/>
      <c r="M92" s="81">
        <f t="shared" si="0"/>
        <v>1233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544" t="s">
        <v>337</v>
      </c>
      <c r="C93" s="541" t="s">
        <v>338</v>
      </c>
      <c r="D93" s="83" t="s">
        <v>257</v>
      </c>
      <c r="E93" s="57" t="s">
        <v>258</v>
      </c>
      <c r="F93" s="84">
        <v>13</v>
      </c>
      <c r="G93" s="84">
        <v>10</v>
      </c>
      <c r="H93" s="84">
        <v>9</v>
      </c>
      <c r="I93" s="84"/>
      <c r="J93" s="84"/>
      <c r="K93" s="84"/>
      <c r="L93" s="13"/>
      <c r="M93" s="81">
        <f t="shared" si="0"/>
        <v>32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513"/>
      <c r="C94" s="513"/>
      <c r="D94" s="83" t="s">
        <v>259</v>
      </c>
      <c r="E94" s="57" t="s">
        <v>260</v>
      </c>
      <c r="F94" s="84">
        <v>696</v>
      </c>
      <c r="G94" s="84">
        <v>626</v>
      </c>
      <c r="H94" s="84">
        <v>414</v>
      </c>
      <c r="I94" s="84"/>
      <c r="J94" s="84"/>
      <c r="K94" s="84"/>
      <c r="L94" s="13"/>
      <c r="M94" s="81">
        <f t="shared" si="0"/>
        <v>1736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513"/>
      <c r="C95" s="513"/>
      <c r="D95" s="83" t="s">
        <v>261</v>
      </c>
      <c r="E95" s="57" t="s">
        <v>262</v>
      </c>
      <c r="F95" s="84">
        <v>13</v>
      </c>
      <c r="G95" s="84">
        <v>10</v>
      </c>
      <c r="H95" s="84">
        <v>9</v>
      </c>
      <c r="I95" s="84"/>
      <c r="J95" s="84"/>
      <c r="K95" s="84"/>
      <c r="L95" s="13"/>
      <c r="M95" s="81">
        <f t="shared" si="0"/>
        <v>32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514"/>
      <c r="C96" s="513"/>
      <c r="D96" s="83" t="s">
        <v>263</v>
      </c>
      <c r="E96" s="57" t="s">
        <v>264</v>
      </c>
      <c r="F96" s="84">
        <v>696</v>
      </c>
      <c r="G96" s="84">
        <v>626</v>
      </c>
      <c r="H96" s="84">
        <v>414</v>
      </c>
      <c r="I96" s="84"/>
      <c r="J96" s="84"/>
      <c r="K96" s="84"/>
      <c r="L96" s="13"/>
      <c r="M96" s="81">
        <f t="shared" si="0"/>
        <v>1736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544" t="s">
        <v>339</v>
      </c>
      <c r="C97" s="513"/>
      <c r="D97" s="83" t="s">
        <v>266</v>
      </c>
      <c r="E97" s="57" t="s">
        <v>267</v>
      </c>
      <c r="F97" s="149">
        <v>13</v>
      </c>
      <c r="G97" s="149">
        <v>9</v>
      </c>
      <c r="H97" s="149">
        <v>7</v>
      </c>
      <c r="I97" s="84"/>
      <c r="J97" s="84"/>
      <c r="K97" s="84"/>
      <c r="L97" s="13"/>
      <c r="M97" s="81">
        <f t="shared" si="0"/>
        <v>29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514"/>
      <c r="C98" s="513"/>
      <c r="D98" s="83" t="s">
        <v>268</v>
      </c>
      <c r="E98" s="57" t="s">
        <v>269</v>
      </c>
      <c r="F98" s="149">
        <v>195</v>
      </c>
      <c r="G98" s="149">
        <v>135</v>
      </c>
      <c r="H98" s="149">
        <v>105</v>
      </c>
      <c r="I98" s="84"/>
      <c r="J98" s="84"/>
      <c r="K98" s="84"/>
      <c r="L98" s="13"/>
      <c r="M98" s="81">
        <f t="shared" si="0"/>
        <v>435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544" t="s">
        <v>340</v>
      </c>
      <c r="C99" s="513"/>
      <c r="D99" s="83" t="s">
        <v>271</v>
      </c>
      <c r="E99" s="57" t="s">
        <v>272</v>
      </c>
      <c r="F99" s="149">
        <v>13</v>
      </c>
      <c r="G99" s="149">
        <v>9</v>
      </c>
      <c r="H99" s="149">
        <v>7</v>
      </c>
      <c r="I99" s="84"/>
      <c r="J99" s="84"/>
      <c r="K99" s="84"/>
      <c r="L99" s="13"/>
      <c r="M99" s="81">
        <f t="shared" si="0"/>
        <v>29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514"/>
      <c r="C100" s="513"/>
      <c r="D100" s="83" t="s">
        <v>273</v>
      </c>
      <c r="E100" s="57" t="s">
        <v>274</v>
      </c>
      <c r="F100" s="149">
        <v>195</v>
      </c>
      <c r="G100" s="149">
        <v>135</v>
      </c>
      <c r="H100" s="149">
        <v>105</v>
      </c>
      <c r="I100" s="84"/>
      <c r="J100" s="84"/>
      <c r="K100" s="84"/>
      <c r="L100" s="13"/>
      <c r="M100" s="81">
        <f t="shared" si="0"/>
        <v>435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544" t="s">
        <v>341</v>
      </c>
      <c r="C101" s="513"/>
      <c r="D101" s="83" t="s">
        <v>276</v>
      </c>
      <c r="E101" s="57" t="s">
        <v>277</v>
      </c>
      <c r="F101" s="84">
        <v>0</v>
      </c>
      <c r="G101" s="84">
        <v>0</v>
      </c>
      <c r="H101" s="84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514"/>
      <c r="C102" s="513"/>
      <c r="D102" s="83" t="s">
        <v>278</v>
      </c>
      <c r="E102" s="57" t="s">
        <v>279</v>
      </c>
      <c r="F102" s="84">
        <v>0</v>
      </c>
      <c r="G102" s="84">
        <v>0</v>
      </c>
      <c r="H102" s="84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544" t="s">
        <v>342</v>
      </c>
      <c r="C103" s="513"/>
      <c r="D103" s="83" t="s">
        <v>281</v>
      </c>
      <c r="E103" s="57" t="s">
        <v>282</v>
      </c>
      <c r="F103" s="84">
        <f>13+4</f>
        <v>17</v>
      </c>
      <c r="G103" s="84">
        <f>10+5</f>
        <v>15</v>
      </c>
      <c r="H103" s="84">
        <f>9+4</f>
        <v>13</v>
      </c>
      <c r="I103" s="84"/>
      <c r="J103" s="84"/>
      <c r="K103" s="84"/>
      <c r="L103" s="13"/>
      <c r="M103" s="81">
        <f t="shared" si="0"/>
        <v>45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514"/>
      <c r="C104" s="513"/>
      <c r="D104" s="83" t="s">
        <v>283</v>
      </c>
      <c r="E104" s="57" t="s">
        <v>284</v>
      </c>
      <c r="F104" s="149">
        <v>195</v>
      </c>
      <c r="G104" s="149">
        <v>135</v>
      </c>
      <c r="H104" s="149">
        <v>105</v>
      </c>
      <c r="I104" s="84"/>
      <c r="J104" s="84"/>
      <c r="K104" s="84"/>
      <c r="L104" s="13"/>
      <c r="M104" s="81">
        <f t="shared" si="0"/>
        <v>435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544" t="s">
        <v>343</v>
      </c>
      <c r="C105" s="513"/>
      <c r="D105" s="83" t="s">
        <v>286</v>
      </c>
      <c r="E105" s="57" t="s">
        <v>287</v>
      </c>
      <c r="F105" s="84">
        <v>0</v>
      </c>
      <c r="G105" s="84">
        <v>0</v>
      </c>
      <c r="H105" s="84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514"/>
      <c r="C106" s="513"/>
      <c r="D106" s="83" t="s">
        <v>288</v>
      </c>
      <c r="E106" s="57" t="s">
        <v>289</v>
      </c>
      <c r="F106" s="84">
        <v>0</v>
      </c>
      <c r="G106" s="84">
        <v>0</v>
      </c>
      <c r="H106" s="84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544" t="s">
        <v>344</v>
      </c>
      <c r="C107" s="513"/>
      <c r="D107" s="83" t="s">
        <v>291</v>
      </c>
      <c r="E107" s="57" t="s">
        <v>287</v>
      </c>
      <c r="F107" s="84">
        <v>0</v>
      </c>
      <c r="G107" s="84">
        <v>0</v>
      </c>
      <c r="H107" s="84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514"/>
      <c r="C108" s="513"/>
      <c r="D108" s="83" t="s">
        <v>292</v>
      </c>
      <c r="E108" s="57" t="s">
        <v>289</v>
      </c>
      <c r="F108" s="84">
        <v>0</v>
      </c>
      <c r="G108" s="84">
        <v>0</v>
      </c>
      <c r="H108" s="84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544" t="s">
        <v>345</v>
      </c>
      <c r="C109" s="513"/>
      <c r="D109" s="83" t="s">
        <v>294</v>
      </c>
      <c r="E109" s="57" t="s">
        <v>295</v>
      </c>
      <c r="F109" s="84">
        <v>0</v>
      </c>
      <c r="G109" s="84">
        <v>0</v>
      </c>
      <c r="H109" s="84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514"/>
      <c r="C110" s="513"/>
      <c r="D110" s="83" t="s">
        <v>296</v>
      </c>
      <c r="E110" s="57" t="s">
        <v>297</v>
      </c>
      <c r="F110" s="84">
        <v>0</v>
      </c>
      <c r="G110" s="84">
        <v>0</v>
      </c>
      <c r="H110" s="84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544" t="s">
        <v>346</v>
      </c>
      <c r="C111" s="513"/>
      <c r="D111" s="83" t="s">
        <v>299</v>
      </c>
      <c r="E111" s="57" t="s">
        <v>300</v>
      </c>
      <c r="F111" s="84">
        <v>1</v>
      </c>
      <c r="G111" s="84">
        <v>1</v>
      </c>
      <c r="H111" s="84">
        <v>0</v>
      </c>
      <c r="I111" s="84"/>
      <c r="J111" s="84"/>
      <c r="K111" s="84"/>
      <c r="L111" s="13"/>
      <c r="M111" s="81">
        <f t="shared" si="0"/>
        <v>2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514"/>
      <c r="C112" s="513"/>
      <c r="D112" s="83" t="s">
        <v>301</v>
      </c>
      <c r="E112" s="57" t="s">
        <v>302</v>
      </c>
      <c r="F112" s="84">
        <v>98</v>
      </c>
      <c r="G112" s="84">
        <v>56</v>
      </c>
      <c r="H112" s="84">
        <v>0</v>
      </c>
      <c r="I112" s="84"/>
      <c r="J112" s="84"/>
      <c r="K112" s="84"/>
      <c r="L112" s="13"/>
      <c r="M112" s="81">
        <f t="shared" si="0"/>
        <v>154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544" t="s">
        <v>347</v>
      </c>
      <c r="C113" s="513"/>
      <c r="D113" s="83" t="s">
        <v>304</v>
      </c>
      <c r="E113" s="57" t="s">
        <v>305</v>
      </c>
      <c r="F113" s="84">
        <v>0</v>
      </c>
      <c r="G113" s="84">
        <v>0</v>
      </c>
      <c r="H113" s="84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514"/>
      <c r="C114" s="513"/>
      <c r="D114" s="83" t="s">
        <v>306</v>
      </c>
      <c r="E114" s="57" t="s">
        <v>307</v>
      </c>
      <c r="F114" s="84">
        <v>0</v>
      </c>
      <c r="G114" s="84">
        <v>0</v>
      </c>
      <c r="H114" s="84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544" t="s">
        <v>348</v>
      </c>
      <c r="C115" s="513"/>
      <c r="D115" s="83" t="s">
        <v>309</v>
      </c>
      <c r="E115" s="57" t="s">
        <v>310</v>
      </c>
      <c r="F115" s="84">
        <v>0</v>
      </c>
      <c r="G115" s="84">
        <v>0</v>
      </c>
      <c r="H115" s="84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514"/>
      <c r="C116" s="513"/>
      <c r="D116" s="83" t="s">
        <v>311</v>
      </c>
      <c r="E116" s="57" t="s">
        <v>312</v>
      </c>
      <c r="F116" s="84">
        <v>0</v>
      </c>
      <c r="G116" s="84">
        <v>0</v>
      </c>
      <c r="H116" s="84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544" t="s">
        <v>349</v>
      </c>
      <c r="C117" s="513"/>
      <c r="D117" s="83" t="s">
        <v>314</v>
      </c>
      <c r="E117" s="57" t="s">
        <v>315</v>
      </c>
      <c r="F117" s="84">
        <v>13</v>
      </c>
      <c r="G117" s="84">
        <v>10</v>
      </c>
      <c r="H117" s="84">
        <v>9</v>
      </c>
      <c r="I117" s="84"/>
      <c r="J117" s="84"/>
      <c r="K117" s="84"/>
      <c r="L117" s="13"/>
      <c r="M117" s="81">
        <f t="shared" si="0"/>
        <v>32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514"/>
      <c r="C118" s="513"/>
      <c r="D118" s="83" t="s">
        <v>316</v>
      </c>
      <c r="E118" s="57" t="s">
        <v>317</v>
      </c>
      <c r="F118" s="84">
        <v>696</v>
      </c>
      <c r="G118" s="84">
        <v>626</v>
      </c>
      <c r="H118" s="84">
        <v>414</v>
      </c>
      <c r="I118" s="84"/>
      <c r="J118" s="84"/>
      <c r="K118" s="84"/>
      <c r="L118" s="13"/>
      <c r="M118" s="81">
        <f t="shared" si="0"/>
        <v>1736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544" t="s">
        <v>350</v>
      </c>
      <c r="C119" s="513"/>
      <c r="D119" s="83" t="s">
        <v>319</v>
      </c>
      <c r="E119" s="57" t="s">
        <v>320</v>
      </c>
      <c r="F119" s="84">
        <v>0</v>
      </c>
      <c r="G119" s="84">
        <v>0</v>
      </c>
      <c r="H119" s="84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514"/>
      <c r="C120" s="513"/>
      <c r="D120" s="83" t="s">
        <v>321</v>
      </c>
      <c r="E120" s="57" t="s">
        <v>322</v>
      </c>
      <c r="F120" s="84">
        <v>0</v>
      </c>
      <c r="G120" s="84">
        <v>0</v>
      </c>
      <c r="H120" s="84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544" t="s">
        <v>351</v>
      </c>
      <c r="C121" s="513"/>
      <c r="D121" s="83" t="s">
        <v>324</v>
      </c>
      <c r="E121" s="57" t="s">
        <v>325</v>
      </c>
      <c r="F121" s="84">
        <v>0</v>
      </c>
      <c r="G121" s="84">
        <v>0</v>
      </c>
      <c r="H121" s="84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514"/>
      <c r="C122" s="513"/>
      <c r="D122" s="83" t="s">
        <v>326</v>
      </c>
      <c r="E122" s="57" t="s">
        <v>327</v>
      </c>
      <c r="F122" s="84">
        <v>0</v>
      </c>
      <c r="G122" s="84">
        <v>0</v>
      </c>
      <c r="H122" s="84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544" t="s">
        <v>352</v>
      </c>
      <c r="C123" s="513"/>
      <c r="D123" s="83" t="s">
        <v>329</v>
      </c>
      <c r="E123" s="57" t="s">
        <v>330</v>
      </c>
      <c r="F123" s="84">
        <v>0</v>
      </c>
      <c r="G123" s="84">
        <v>0</v>
      </c>
      <c r="H123" s="84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514"/>
      <c r="C124" s="513"/>
      <c r="D124" s="83" t="s">
        <v>331</v>
      </c>
      <c r="E124" s="57" t="s">
        <v>332</v>
      </c>
      <c r="F124" s="84">
        <v>0</v>
      </c>
      <c r="G124" s="84">
        <v>0</v>
      </c>
      <c r="H124" s="84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545">
        <v>7</v>
      </c>
      <c r="C125" s="513"/>
      <c r="D125" s="89" t="s">
        <v>333</v>
      </c>
      <c r="E125" s="90" t="s">
        <v>334</v>
      </c>
      <c r="F125" s="92">
        <f t="shared" ref="F125:K125" si="13">F93+F95+F97+F99+F101+F103+F105+F107+F109+F111+F113+F115+F117+F119</f>
        <v>83</v>
      </c>
      <c r="G125" s="92">
        <f t="shared" si="13"/>
        <v>64</v>
      </c>
      <c r="H125" s="92">
        <f t="shared" si="13"/>
        <v>54</v>
      </c>
      <c r="I125" s="92">
        <f t="shared" si="13"/>
        <v>0</v>
      </c>
      <c r="J125" s="92">
        <f t="shared" si="13"/>
        <v>0</v>
      </c>
      <c r="K125" s="92">
        <f t="shared" si="13"/>
        <v>0</v>
      </c>
      <c r="L125" s="13"/>
      <c r="M125" s="81">
        <f t="shared" si="0"/>
        <v>201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514"/>
      <c r="C126" s="514"/>
      <c r="D126" s="89" t="s">
        <v>335</v>
      </c>
      <c r="E126" s="90" t="s">
        <v>336</v>
      </c>
      <c r="F126" s="92">
        <f t="shared" ref="F126:K126" si="14">+F94+F96+F98+F100+F102+F104+F106+F108+F110+F112+F114+F116+F118+F120</f>
        <v>2771</v>
      </c>
      <c r="G126" s="92">
        <f t="shared" si="14"/>
        <v>2339</v>
      </c>
      <c r="H126" s="92">
        <f t="shared" si="14"/>
        <v>1557</v>
      </c>
      <c r="I126" s="92">
        <f t="shared" si="14"/>
        <v>0</v>
      </c>
      <c r="J126" s="92">
        <f t="shared" si="14"/>
        <v>0</v>
      </c>
      <c r="K126" s="92">
        <f t="shared" si="14"/>
        <v>0</v>
      </c>
      <c r="L126" s="13"/>
      <c r="M126" s="81">
        <f t="shared" si="0"/>
        <v>6667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544" t="s">
        <v>353</v>
      </c>
      <c r="C127" s="541" t="s">
        <v>354</v>
      </c>
      <c r="D127" s="83" t="s">
        <v>257</v>
      </c>
      <c r="E127" s="57" t="s">
        <v>258</v>
      </c>
      <c r="F127" s="84">
        <v>1</v>
      </c>
      <c r="G127" s="84">
        <v>1</v>
      </c>
      <c r="H127" s="84">
        <v>1</v>
      </c>
      <c r="I127" s="84"/>
      <c r="J127" s="84"/>
      <c r="K127" s="84"/>
      <c r="L127" s="13"/>
      <c r="M127" s="81">
        <f t="shared" si="0"/>
        <v>3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513"/>
      <c r="C128" s="513"/>
      <c r="D128" s="83" t="s">
        <v>259</v>
      </c>
      <c r="E128" s="57" t="s">
        <v>260</v>
      </c>
      <c r="F128" s="84">
        <v>15</v>
      </c>
      <c r="G128" s="84">
        <v>9</v>
      </c>
      <c r="H128" s="84">
        <v>10</v>
      </c>
      <c r="I128" s="84"/>
      <c r="J128" s="84"/>
      <c r="K128" s="84"/>
      <c r="L128" s="13"/>
      <c r="M128" s="81">
        <f t="shared" si="0"/>
        <v>34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513"/>
      <c r="C129" s="513"/>
      <c r="D129" s="83" t="s">
        <v>261</v>
      </c>
      <c r="E129" s="57" t="s">
        <v>262</v>
      </c>
      <c r="F129" s="84">
        <v>1</v>
      </c>
      <c r="G129" s="84">
        <v>1</v>
      </c>
      <c r="H129" s="84">
        <v>1</v>
      </c>
      <c r="I129" s="84"/>
      <c r="J129" s="84"/>
      <c r="K129" s="84"/>
      <c r="L129" s="13"/>
      <c r="M129" s="81">
        <f t="shared" si="0"/>
        <v>3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514"/>
      <c r="C130" s="513"/>
      <c r="D130" s="83" t="s">
        <v>263</v>
      </c>
      <c r="E130" s="57" t="s">
        <v>264</v>
      </c>
      <c r="F130" s="84">
        <v>15</v>
      </c>
      <c r="G130" s="84">
        <v>9</v>
      </c>
      <c r="H130" s="84">
        <v>10</v>
      </c>
      <c r="I130" s="84"/>
      <c r="J130" s="84"/>
      <c r="K130" s="84"/>
      <c r="L130" s="13"/>
      <c r="M130" s="81">
        <f t="shared" si="0"/>
        <v>34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544" t="s">
        <v>355</v>
      </c>
      <c r="C131" s="513"/>
      <c r="D131" s="83" t="s">
        <v>266</v>
      </c>
      <c r="E131" s="57" t="s">
        <v>267</v>
      </c>
      <c r="F131" s="84">
        <v>2</v>
      </c>
      <c r="G131" s="84">
        <v>2</v>
      </c>
      <c r="H131" s="84">
        <v>1</v>
      </c>
      <c r="I131" s="84"/>
      <c r="J131" s="84"/>
      <c r="K131" s="84"/>
      <c r="L131" s="13"/>
      <c r="M131" s="81">
        <f t="shared" si="0"/>
        <v>5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514"/>
      <c r="C132" s="513"/>
      <c r="D132" s="83" t="s">
        <v>268</v>
      </c>
      <c r="E132" s="57" t="s">
        <v>269</v>
      </c>
      <c r="F132" s="84">
        <v>73</v>
      </c>
      <c r="G132" s="84">
        <v>87</v>
      </c>
      <c r="H132" s="84">
        <v>105</v>
      </c>
      <c r="I132" s="84"/>
      <c r="J132" s="84"/>
      <c r="K132" s="84"/>
      <c r="L132" s="13"/>
      <c r="M132" s="81">
        <f t="shared" si="0"/>
        <v>265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544" t="s">
        <v>356</v>
      </c>
      <c r="C133" s="513"/>
      <c r="D133" s="83" t="s">
        <v>271</v>
      </c>
      <c r="E133" s="57" t="s">
        <v>272</v>
      </c>
      <c r="F133" s="84">
        <v>2</v>
      </c>
      <c r="G133" s="84">
        <v>2</v>
      </c>
      <c r="H133" s="84">
        <v>1</v>
      </c>
      <c r="I133" s="84"/>
      <c r="J133" s="84"/>
      <c r="K133" s="84"/>
      <c r="L133" s="13"/>
      <c r="M133" s="81">
        <f t="shared" si="0"/>
        <v>5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514"/>
      <c r="C134" s="513"/>
      <c r="D134" s="83" t="s">
        <v>273</v>
      </c>
      <c r="E134" s="57" t="s">
        <v>274</v>
      </c>
      <c r="F134" s="84">
        <v>73</v>
      </c>
      <c r="G134" s="84">
        <v>87</v>
      </c>
      <c r="H134" s="84">
        <v>105</v>
      </c>
      <c r="I134" s="84"/>
      <c r="J134" s="84"/>
      <c r="K134" s="84"/>
      <c r="L134" s="13"/>
      <c r="M134" s="81">
        <f t="shared" si="0"/>
        <v>265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544" t="s">
        <v>357</v>
      </c>
      <c r="C135" s="513"/>
      <c r="D135" s="83" t="s">
        <v>276</v>
      </c>
      <c r="E135" s="57" t="s">
        <v>277</v>
      </c>
      <c r="F135" s="84">
        <v>0</v>
      </c>
      <c r="G135" s="84">
        <v>0</v>
      </c>
      <c r="H135" s="84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514"/>
      <c r="C136" s="513"/>
      <c r="D136" s="83" t="s">
        <v>278</v>
      </c>
      <c r="E136" s="57" t="s">
        <v>279</v>
      </c>
      <c r="F136" s="84">
        <v>0</v>
      </c>
      <c r="G136" s="84">
        <v>0</v>
      </c>
      <c r="H136" s="84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544" t="s">
        <v>358</v>
      </c>
      <c r="C137" s="513"/>
      <c r="D137" s="83" t="s">
        <v>281</v>
      </c>
      <c r="E137" s="57" t="s">
        <v>282</v>
      </c>
      <c r="F137" s="84">
        <v>5</v>
      </c>
      <c r="G137" s="84">
        <v>5</v>
      </c>
      <c r="H137" s="84">
        <v>4</v>
      </c>
      <c r="I137" s="84"/>
      <c r="J137" s="84"/>
      <c r="K137" s="84"/>
      <c r="L137" s="13"/>
      <c r="M137" s="81">
        <f t="shared" si="0"/>
        <v>14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514"/>
      <c r="C138" s="513"/>
      <c r="D138" s="83" t="s">
        <v>283</v>
      </c>
      <c r="E138" s="57" t="s">
        <v>284</v>
      </c>
      <c r="F138" s="84">
        <f>413+50</f>
        <v>463</v>
      </c>
      <c r="G138" s="84">
        <v>344</v>
      </c>
      <c r="H138" s="84">
        <v>248</v>
      </c>
      <c r="I138" s="84"/>
      <c r="J138" s="84"/>
      <c r="K138" s="84"/>
      <c r="L138" s="13"/>
      <c r="M138" s="81">
        <f t="shared" si="0"/>
        <v>1055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544" t="s">
        <v>359</v>
      </c>
      <c r="C139" s="513"/>
      <c r="D139" s="83" t="s">
        <v>286</v>
      </c>
      <c r="E139" s="57" t="s">
        <v>287</v>
      </c>
      <c r="F139" s="84">
        <v>0</v>
      </c>
      <c r="G139" s="84">
        <v>0</v>
      </c>
      <c r="H139" s="84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514"/>
      <c r="C140" s="513"/>
      <c r="D140" s="83" t="s">
        <v>288</v>
      </c>
      <c r="E140" s="57" t="s">
        <v>289</v>
      </c>
      <c r="F140" s="84">
        <v>0</v>
      </c>
      <c r="G140" s="84">
        <v>0</v>
      </c>
      <c r="H140" s="84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544" t="s">
        <v>360</v>
      </c>
      <c r="C141" s="513"/>
      <c r="D141" s="83" t="s">
        <v>291</v>
      </c>
      <c r="E141" s="57" t="s">
        <v>287</v>
      </c>
      <c r="F141" s="84">
        <v>1</v>
      </c>
      <c r="G141" s="84">
        <v>1</v>
      </c>
      <c r="H141" s="84">
        <v>1</v>
      </c>
      <c r="I141" s="84"/>
      <c r="J141" s="84"/>
      <c r="K141" s="84"/>
      <c r="L141" s="13"/>
      <c r="M141" s="81">
        <f t="shared" si="0"/>
        <v>3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514"/>
      <c r="C142" s="513"/>
      <c r="D142" s="83" t="s">
        <v>292</v>
      </c>
      <c r="E142" s="57" t="s">
        <v>289</v>
      </c>
      <c r="F142" s="84">
        <v>73</v>
      </c>
      <c r="G142" s="84">
        <v>87</v>
      </c>
      <c r="H142" s="84">
        <v>105</v>
      </c>
      <c r="I142" s="84"/>
      <c r="J142" s="84"/>
      <c r="K142" s="84"/>
      <c r="L142" s="13"/>
      <c r="M142" s="81">
        <f t="shared" si="0"/>
        <v>265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544" t="s">
        <v>361</v>
      </c>
      <c r="C143" s="513"/>
      <c r="D143" s="83" t="s">
        <v>294</v>
      </c>
      <c r="E143" s="57" t="s">
        <v>295</v>
      </c>
      <c r="F143" s="84">
        <v>0</v>
      </c>
      <c r="G143" s="84">
        <v>0</v>
      </c>
      <c r="H143" s="84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514"/>
      <c r="C144" s="513"/>
      <c r="D144" s="83" t="s">
        <v>296</v>
      </c>
      <c r="E144" s="57" t="s">
        <v>297</v>
      </c>
      <c r="F144" s="84">
        <v>0</v>
      </c>
      <c r="G144" s="84">
        <v>0</v>
      </c>
      <c r="H144" s="84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544" t="s">
        <v>362</v>
      </c>
      <c r="C145" s="513"/>
      <c r="D145" s="83" t="s">
        <v>299</v>
      </c>
      <c r="E145" s="57" t="s">
        <v>300</v>
      </c>
      <c r="F145" s="84">
        <v>0</v>
      </c>
      <c r="G145" s="84">
        <v>0</v>
      </c>
      <c r="H145" s="84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514"/>
      <c r="C146" s="513"/>
      <c r="D146" s="83" t="s">
        <v>301</v>
      </c>
      <c r="E146" s="57" t="s">
        <v>302</v>
      </c>
      <c r="F146" s="84">
        <v>0</v>
      </c>
      <c r="G146" s="84">
        <v>0</v>
      </c>
      <c r="H146" s="84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544" t="s">
        <v>363</v>
      </c>
      <c r="C147" s="513"/>
      <c r="D147" s="83" t="s">
        <v>304</v>
      </c>
      <c r="E147" s="57" t="s">
        <v>305</v>
      </c>
      <c r="F147" s="84">
        <v>0</v>
      </c>
      <c r="G147" s="84">
        <v>0</v>
      </c>
      <c r="H147" s="84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514"/>
      <c r="C148" s="513"/>
      <c r="D148" s="83" t="s">
        <v>306</v>
      </c>
      <c r="E148" s="57" t="s">
        <v>307</v>
      </c>
      <c r="F148" s="84">
        <v>0</v>
      </c>
      <c r="G148" s="84">
        <v>0</v>
      </c>
      <c r="H148" s="84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544" t="s">
        <v>364</v>
      </c>
      <c r="C149" s="513"/>
      <c r="D149" s="83" t="s">
        <v>309</v>
      </c>
      <c r="E149" s="57" t="s">
        <v>310</v>
      </c>
      <c r="F149" s="84">
        <v>0</v>
      </c>
      <c r="G149" s="84">
        <v>0</v>
      </c>
      <c r="H149" s="84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514"/>
      <c r="C150" s="513"/>
      <c r="D150" s="83" t="s">
        <v>311</v>
      </c>
      <c r="E150" s="57" t="s">
        <v>312</v>
      </c>
      <c r="F150" s="84">
        <v>0</v>
      </c>
      <c r="G150" s="84">
        <v>0</v>
      </c>
      <c r="H150" s="84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544" t="s">
        <v>365</v>
      </c>
      <c r="C151" s="513"/>
      <c r="D151" s="83" t="s">
        <v>314</v>
      </c>
      <c r="E151" s="57" t="s">
        <v>315</v>
      </c>
      <c r="F151" s="84">
        <v>1</v>
      </c>
      <c r="G151" s="84">
        <v>1</v>
      </c>
      <c r="H151" s="84">
        <v>1</v>
      </c>
      <c r="I151" s="84"/>
      <c r="J151" s="84"/>
      <c r="K151" s="84"/>
      <c r="L151" s="13"/>
      <c r="M151" s="81">
        <f t="shared" si="0"/>
        <v>3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514"/>
      <c r="C152" s="513"/>
      <c r="D152" s="83" t="s">
        <v>316</v>
      </c>
      <c r="E152" s="57" t="s">
        <v>317</v>
      </c>
      <c r="F152" s="84">
        <v>73</v>
      </c>
      <c r="G152" s="84">
        <v>87</v>
      </c>
      <c r="H152" s="84">
        <v>105</v>
      </c>
      <c r="I152" s="84"/>
      <c r="J152" s="84"/>
      <c r="K152" s="84"/>
      <c r="L152" s="13"/>
      <c r="M152" s="81">
        <f t="shared" si="0"/>
        <v>265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544" t="s">
        <v>366</v>
      </c>
      <c r="C153" s="513"/>
      <c r="D153" s="83" t="s">
        <v>319</v>
      </c>
      <c r="E153" s="57" t="s">
        <v>320</v>
      </c>
      <c r="F153" s="84">
        <v>0</v>
      </c>
      <c r="G153" s="84">
        <v>0</v>
      </c>
      <c r="H153" s="84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514"/>
      <c r="C154" s="513"/>
      <c r="D154" s="83" t="s">
        <v>321</v>
      </c>
      <c r="E154" s="57" t="s">
        <v>322</v>
      </c>
      <c r="F154" s="84">
        <v>0</v>
      </c>
      <c r="G154" s="84">
        <v>0</v>
      </c>
      <c r="H154" s="84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544" t="s">
        <v>367</v>
      </c>
      <c r="C155" s="513"/>
      <c r="D155" s="83" t="s">
        <v>324</v>
      </c>
      <c r="E155" s="57" t="s">
        <v>325</v>
      </c>
      <c r="F155" s="84">
        <v>0</v>
      </c>
      <c r="G155" s="84">
        <v>0</v>
      </c>
      <c r="H155" s="84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514"/>
      <c r="C156" s="513"/>
      <c r="D156" s="83" t="s">
        <v>326</v>
      </c>
      <c r="E156" s="57" t="s">
        <v>327</v>
      </c>
      <c r="F156" s="84">
        <v>0</v>
      </c>
      <c r="G156" s="84">
        <v>0</v>
      </c>
      <c r="H156" s="84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544" t="s">
        <v>368</v>
      </c>
      <c r="C157" s="513"/>
      <c r="D157" s="83" t="s">
        <v>329</v>
      </c>
      <c r="E157" s="57" t="s">
        <v>330</v>
      </c>
      <c r="F157" s="84">
        <v>0</v>
      </c>
      <c r="G157" s="84">
        <v>0</v>
      </c>
      <c r="H157" s="84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514"/>
      <c r="C158" s="513"/>
      <c r="D158" s="83" t="s">
        <v>331</v>
      </c>
      <c r="E158" s="57" t="s">
        <v>332</v>
      </c>
      <c r="F158" s="84">
        <v>0</v>
      </c>
      <c r="G158" s="84">
        <v>0</v>
      </c>
      <c r="H158" s="84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538">
        <v>8</v>
      </c>
      <c r="C159" s="513"/>
      <c r="D159" s="89" t="s">
        <v>333</v>
      </c>
      <c r="E159" s="90" t="s">
        <v>334</v>
      </c>
      <c r="F159" s="92">
        <f t="shared" ref="F159:K159" si="15">F127+F129+F131+F133+F135+F137+F139+F141+F143+F145+F147+F149+F151+F153</f>
        <v>13</v>
      </c>
      <c r="G159" s="92">
        <f t="shared" si="15"/>
        <v>13</v>
      </c>
      <c r="H159" s="92">
        <f t="shared" si="15"/>
        <v>10</v>
      </c>
      <c r="I159" s="92">
        <f t="shared" si="15"/>
        <v>0</v>
      </c>
      <c r="J159" s="92">
        <f t="shared" si="15"/>
        <v>0</v>
      </c>
      <c r="K159" s="92">
        <f t="shared" si="15"/>
        <v>0</v>
      </c>
      <c r="L159" s="13"/>
      <c r="M159" s="81">
        <f t="shared" si="0"/>
        <v>36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514"/>
      <c r="C160" s="514"/>
      <c r="D160" s="89" t="s">
        <v>335</v>
      </c>
      <c r="E160" s="90" t="s">
        <v>336</v>
      </c>
      <c r="F160" s="92">
        <f t="shared" ref="F160:K160" si="16">+F128+F130+F132+F134+F136+F138+F140+F142+F144+F146+F148+F150+F152+F154</f>
        <v>785</v>
      </c>
      <c r="G160" s="92">
        <f t="shared" si="16"/>
        <v>710</v>
      </c>
      <c r="H160" s="92">
        <f t="shared" si="16"/>
        <v>688</v>
      </c>
      <c r="I160" s="92">
        <f t="shared" si="16"/>
        <v>0</v>
      </c>
      <c r="J160" s="92">
        <f t="shared" si="16"/>
        <v>0</v>
      </c>
      <c r="K160" s="92">
        <f t="shared" si="16"/>
        <v>0</v>
      </c>
      <c r="L160" s="13"/>
      <c r="M160" s="81">
        <f t="shared" si="0"/>
        <v>2183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542" t="s">
        <v>369</v>
      </c>
      <c r="C161" s="541" t="s">
        <v>370</v>
      </c>
      <c r="D161" s="83" t="s">
        <v>371</v>
      </c>
      <c r="E161" s="57" t="s">
        <v>372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514"/>
      <c r="C162" s="513"/>
      <c r="D162" s="83" t="s">
        <v>373</v>
      </c>
      <c r="E162" s="57" t="s">
        <v>374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542" t="s">
        <v>375</v>
      </c>
      <c r="C163" s="513"/>
      <c r="D163" s="83" t="s">
        <v>376</v>
      </c>
      <c r="E163" s="57" t="s">
        <v>377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514"/>
      <c r="C164" s="513"/>
      <c r="D164" s="83" t="s">
        <v>378</v>
      </c>
      <c r="E164" s="57" t="s">
        <v>379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542" t="s">
        <v>380</v>
      </c>
      <c r="C165" s="513"/>
      <c r="D165" s="83" t="s">
        <v>381</v>
      </c>
      <c r="E165" s="57" t="s">
        <v>382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514"/>
      <c r="C166" s="513"/>
      <c r="D166" s="83" t="s">
        <v>383</v>
      </c>
      <c r="E166" s="57" t="s">
        <v>384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542" t="s">
        <v>385</v>
      </c>
      <c r="C167" s="513"/>
      <c r="D167" s="83" t="s">
        <v>386</v>
      </c>
      <c r="E167" s="57" t="s">
        <v>387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514"/>
      <c r="C168" s="513"/>
      <c r="D168" s="83" t="s">
        <v>388</v>
      </c>
      <c r="E168" s="57" t="s">
        <v>389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542" t="s">
        <v>390</v>
      </c>
      <c r="C169" s="513"/>
      <c r="D169" s="83" t="s">
        <v>391</v>
      </c>
      <c r="E169" s="57" t="s">
        <v>392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514"/>
      <c r="C170" s="513"/>
      <c r="D170" s="83" t="s">
        <v>393</v>
      </c>
      <c r="E170" s="57" t="s">
        <v>394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542" t="s">
        <v>395</v>
      </c>
      <c r="C171" s="513"/>
      <c r="D171" s="83" t="s">
        <v>396</v>
      </c>
      <c r="E171" s="57" t="s">
        <v>397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514"/>
      <c r="C172" s="513"/>
      <c r="D172" s="83" t="s">
        <v>398</v>
      </c>
      <c r="E172" s="57" t="s">
        <v>399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542" t="s">
        <v>400</v>
      </c>
      <c r="C173" s="513"/>
      <c r="D173" s="83" t="s">
        <v>401</v>
      </c>
      <c r="E173" s="57" t="s">
        <v>402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514"/>
      <c r="C174" s="513"/>
      <c r="D174" s="83" t="s">
        <v>403</v>
      </c>
      <c r="E174" s="57" t="s">
        <v>404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542" t="s">
        <v>405</v>
      </c>
      <c r="C175" s="513"/>
      <c r="D175" s="83" t="s">
        <v>406</v>
      </c>
      <c r="E175" s="57" t="s">
        <v>407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514"/>
      <c r="C176" s="513"/>
      <c r="D176" s="83" t="s">
        <v>408</v>
      </c>
      <c r="E176" s="57" t="s">
        <v>409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538">
        <v>9</v>
      </c>
      <c r="C177" s="513"/>
      <c r="D177" s="89" t="s">
        <v>333</v>
      </c>
      <c r="E177" s="90" t="s">
        <v>410</v>
      </c>
      <c r="F177" s="116">
        <f t="shared" ref="F177:K177" si="17">F161+F163+F165+F167+F169+F171+F173+F175</f>
        <v>260</v>
      </c>
      <c r="G177" s="116">
        <f t="shared" si="17"/>
        <v>595</v>
      </c>
      <c r="H177" s="116">
        <f t="shared" si="17"/>
        <v>260</v>
      </c>
      <c r="I177" s="116">
        <f t="shared" si="17"/>
        <v>0</v>
      </c>
      <c r="J177" s="116">
        <f t="shared" si="17"/>
        <v>0</v>
      </c>
      <c r="K177" s="116">
        <f t="shared" si="17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514"/>
      <c r="C178" s="514"/>
      <c r="D178" s="89" t="s">
        <v>335</v>
      </c>
      <c r="E178" s="90" t="s">
        <v>411</v>
      </c>
      <c r="F178" s="92">
        <f t="shared" ref="F178:K178" si="18">+F162+F164+F166+F168+F170+F172+F174+F176</f>
        <v>846</v>
      </c>
      <c r="G178" s="92">
        <f t="shared" si="18"/>
        <v>19999</v>
      </c>
      <c r="H178" s="92">
        <f t="shared" si="18"/>
        <v>845</v>
      </c>
      <c r="I178" s="92">
        <f t="shared" si="18"/>
        <v>0</v>
      </c>
      <c r="J178" s="92">
        <f t="shared" si="18"/>
        <v>0</v>
      </c>
      <c r="K178" s="92">
        <f t="shared" si="18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412</v>
      </c>
      <c r="C179" s="541" t="s">
        <v>413</v>
      </c>
      <c r="D179" s="119" t="s">
        <v>414</v>
      </c>
      <c r="E179" s="120" t="s">
        <v>415</v>
      </c>
      <c r="F179" s="80">
        <v>172</v>
      </c>
      <c r="G179" s="80">
        <v>75</v>
      </c>
      <c r="H179" s="80">
        <v>91</v>
      </c>
      <c r="I179" s="80"/>
      <c r="J179" s="80"/>
      <c r="K179" s="80"/>
      <c r="L179" s="13"/>
      <c r="M179" s="81">
        <f t="shared" si="0"/>
        <v>338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542" t="s">
        <v>416</v>
      </c>
      <c r="C180" s="513"/>
      <c r="D180" s="83" t="s">
        <v>417</v>
      </c>
      <c r="E180" s="57" t="s">
        <v>418</v>
      </c>
      <c r="F180" s="84">
        <v>4</v>
      </c>
      <c r="G180" s="84">
        <v>1</v>
      </c>
      <c r="H180" s="84">
        <v>2</v>
      </c>
      <c r="I180" s="84"/>
      <c r="J180" s="84"/>
      <c r="K180" s="84"/>
      <c r="L180" s="13"/>
      <c r="M180" s="81">
        <f t="shared" si="0"/>
        <v>7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514"/>
      <c r="C181" s="513"/>
      <c r="D181" s="119" t="s">
        <v>419</v>
      </c>
      <c r="E181" s="120" t="s">
        <v>420</v>
      </c>
      <c r="F181" s="80">
        <v>4</v>
      </c>
      <c r="G181" s="80">
        <v>1</v>
      </c>
      <c r="H181" s="80">
        <v>2</v>
      </c>
      <c r="I181" s="80"/>
      <c r="J181" s="80"/>
      <c r="K181" s="80"/>
      <c r="L181" s="13"/>
      <c r="M181" s="81">
        <f t="shared" si="0"/>
        <v>7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543" t="s">
        <v>421</v>
      </c>
      <c r="C182" s="513"/>
      <c r="D182" s="83" t="s">
        <v>422</v>
      </c>
      <c r="E182" s="57" t="s">
        <v>423</v>
      </c>
      <c r="F182" s="84">
        <v>4</v>
      </c>
      <c r="G182" s="84">
        <v>1</v>
      </c>
      <c r="H182" s="84">
        <v>2</v>
      </c>
      <c r="I182" s="84"/>
      <c r="J182" s="84"/>
      <c r="K182" s="84"/>
      <c r="L182" s="13"/>
      <c r="M182" s="81">
        <f t="shared" si="0"/>
        <v>7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514"/>
      <c r="C183" s="513"/>
      <c r="D183" s="119" t="s">
        <v>424</v>
      </c>
      <c r="E183" s="120" t="s">
        <v>425</v>
      </c>
      <c r="F183" s="80">
        <v>4</v>
      </c>
      <c r="G183" s="80">
        <v>1</v>
      </c>
      <c r="H183" s="80">
        <v>2</v>
      </c>
      <c r="I183" s="80"/>
      <c r="J183" s="80"/>
      <c r="K183" s="80"/>
      <c r="L183" s="13"/>
      <c r="M183" s="81">
        <f t="shared" si="0"/>
        <v>7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543" t="s">
        <v>426</v>
      </c>
      <c r="C184" s="513"/>
      <c r="D184" s="83" t="s">
        <v>427</v>
      </c>
      <c r="E184" s="57" t="s">
        <v>428</v>
      </c>
      <c r="F184" s="84">
        <v>45</v>
      </c>
      <c r="G184" s="84">
        <v>27</v>
      </c>
      <c r="H184" s="84">
        <v>28</v>
      </c>
      <c r="I184" s="84"/>
      <c r="J184" s="84"/>
      <c r="K184" s="84"/>
      <c r="L184" s="13"/>
      <c r="M184" s="81">
        <f t="shared" si="0"/>
        <v>100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514"/>
      <c r="C185" s="513"/>
      <c r="D185" s="119" t="s">
        <v>429</v>
      </c>
      <c r="E185" s="120" t="s">
        <v>430</v>
      </c>
      <c r="F185" s="80">
        <v>47</v>
      </c>
      <c r="G185" s="80">
        <v>29</v>
      </c>
      <c r="H185" s="80">
        <v>29</v>
      </c>
      <c r="I185" s="80"/>
      <c r="J185" s="80"/>
      <c r="K185" s="80"/>
      <c r="L185" s="13"/>
      <c r="M185" s="81">
        <f t="shared" si="0"/>
        <v>105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431</v>
      </c>
      <c r="C186" s="513"/>
      <c r="D186" s="83" t="s">
        <v>432</v>
      </c>
      <c r="E186" s="57" t="s">
        <v>433</v>
      </c>
      <c r="F186" s="84">
        <v>167</v>
      </c>
      <c r="G186" s="84">
        <v>73</v>
      </c>
      <c r="H186" s="84">
        <v>87</v>
      </c>
      <c r="I186" s="84"/>
      <c r="J186" s="84"/>
      <c r="K186" s="84"/>
      <c r="L186" s="13"/>
      <c r="M186" s="81">
        <f t="shared" si="0"/>
        <v>327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434</v>
      </c>
      <c r="C187" s="513"/>
      <c r="D187" s="83" t="s">
        <v>435</v>
      </c>
      <c r="E187" s="57" t="s">
        <v>436</v>
      </c>
      <c r="F187" s="84">
        <v>172</v>
      </c>
      <c r="G187" s="84">
        <v>75</v>
      </c>
      <c r="H187" s="84">
        <v>91</v>
      </c>
      <c r="I187" s="84"/>
      <c r="J187" s="84"/>
      <c r="K187" s="84"/>
      <c r="L187" s="13"/>
      <c r="M187" s="81">
        <f t="shared" si="0"/>
        <v>338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437</v>
      </c>
      <c r="C188" s="513"/>
      <c r="D188" s="83" t="s">
        <v>438</v>
      </c>
      <c r="E188" s="57" t="s">
        <v>439</v>
      </c>
      <c r="F188" s="84">
        <v>169</v>
      </c>
      <c r="G188" s="84">
        <v>73</v>
      </c>
      <c r="H188" s="84">
        <v>90</v>
      </c>
      <c r="I188" s="84"/>
      <c r="J188" s="84"/>
      <c r="K188" s="84"/>
      <c r="L188" s="13"/>
      <c r="M188" s="81">
        <f t="shared" si="0"/>
        <v>332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440</v>
      </c>
      <c r="C189" s="513"/>
      <c r="D189" s="83" t="s">
        <v>441</v>
      </c>
      <c r="E189" s="57" t="s">
        <v>442</v>
      </c>
      <c r="F189" s="84">
        <v>165</v>
      </c>
      <c r="G189" s="84">
        <v>75</v>
      </c>
      <c r="H189" s="84">
        <v>88</v>
      </c>
      <c r="I189" s="84"/>
      <c r="J189" s="84"/>
      <c r="K189" s="84"/>
      <c r="L189" s="13"/>
      <c r="M189" s="81">
        <f t="shared" si="0"/>
        <v>328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443</v>
      </c>
      <c r="C190" s="513"/>
      <c r="D190" s="83" t="s">
        <v>444</v>
      </c>
      <c r="E190" s="57" t="s">
        <v>445</v>
      </c>
      <c r="F190" s="84">
        <v>168</v>
      </c>
      <c r="G190" s="84">
        <v>73</v>
      </c>
      <c r="H190" s="84">
        <v>85</v>
      </c>
      <c r="I190" s="84"/>
      <c r="J190" s="84"/>
      <c r="K190" s="84"/>
      <c r="L190" s="13"/>
      <c r="M190" s="81">
        <f t="shared" si="0"/>
        <v>326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446</v>
      </c>
      <c r="C191" s="513"/>
      <c r="D191" s="83" t="s">
        <v>447</v>
      </c>
      <c r="E191" s="57" t="s">
        <v>448</v>
      </c>
      <c r="F191" s="84">
        <v>115</v>
      </c>
      <c r="G191" s="84">
        <v>68</v>
      </c>
      <c r="H191" s="84">
        <v>56</v>
      </c>
      <c r="I191" s="84"/>
      <c r="J191" s="84"/>
      <c r="K191" s="84"/>
      <c r="L191" s="13"/>
      <c r="M191" s="81">
        <f t="shared" si="0"/>
        <v>239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449</v>
      </c>
      <c r="C192" s="513"/>
      <c r="D192" s="83" t="s">
        <v>450</v>
      </c>
      <c r="E192" s="57" t="s">
        <v>451</v>
      </c>
      <c r="F192" s="84">
        <v>103</v>
      </c>
      <c r="G192" s="84">
        <v>52</v>
      </c>
      <c r="H192" s="84">
        <v>44</v>
      </c>
      <c r="I192" s="84"/>
      <c r="J192" s="84"/>
      <c r="K192" s="84"/>
      <c r="L192" s="13"/>
      <c r="M192" s="81">
        <f t="shared" si="0"/>
        <v>199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514"/>
      <c r="D193" s="89" t="s">
        <v>452</v>
      </c>
      <c r="E193" s="90" t="s">
        <v>453</v>
      </c>
      <c r="F193" s="92">
        <v>62</v>
      </c>
      <c r="G193" s="92">
        <v>46</v>
      </c>
      <c r="H193" s="92">
        <v>29</v>
      </c>
      <c r="I193" s="92"/>
      <c r="J193" s="92"/>
      <c r="K193" s="92"/>
      <c r="L193" s="13"/>
      <c r="M193" s="81">
        <f t="shared" si="0"/>
        <v>137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542" t="s">
        <v>454</v>
      </c>
      <c r="C194" s="541" t="s">
        <v>455</v>
      </c>
      <c r="D194" s="83" t="s">
        <v>456</v>
      </c>
      <c r="E194" s="57" t="s">
        <v>457</v>
      </c>
      <c r="F194" s="84">
        <v>0</v>
      </c>
      <c r="G194" s="84">
        <v>1</v>
      </c>
      <c r="H194" s="84">
        <v>1</v>
      </c>
      <c r="I194" s="84"/>
      <c r="J194" s="84"/>
      <c r="K194" s="84"/>
      <c r="L194" s="13"/>
      <c r="M194" s="81">
        <f t="shared" si="0"/>
        <v>2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514"/>
      <c r="C195" s="513"/>
      <c r="D195" s="83" t="s">
        <v>458</v>
      </c>
      <c r="E195" s="57" t="s">
        <v>459</v>
      </c>
      <c r="F195" s="84">
        <v>0</v>
      </c>
      <c r="G195" s="84">
        <v>55</v>
      </c>
      <c r="H195" s="84">
        <v>25</v>
      </c>
      <c r="I195" s="84"/>
      <c r="J195" s="84"/>
      <c r="K195" s="84"/>
      <c r="L195" s="13"/>
      <c r="M195" s="81">
        <f t="shared" si="0"/>
        <v>80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542" t="s">
        <v>460</v>
      </c>
      <c r="C196" s="513"/>
      <c r="D196" s="83" t="s">
        <v>461</v>
      </c>
      <c r="E196" s="57" t="s">
        <v>462</v>
      </c>
      <c r="F196" s="84">
        <v>0</v>
      </c>
      <c r="G196" s="84">
        <v>0</v>
      </c>
      <c r="H196" s="84">
        <v>0</v>
      </c>
      <c r="I196" s="84"/>
      <c r="J196" s="84"/>
      <c r="K196" s="84"/>
      <c r="L196" s="13"/>
      <c r="M196" s="81">
        <f t="shared" si="0"/>
        <v>0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514"/>
      <c r="C197" s="513"/>
      <c r="D197" s="83" t="s">
        <v>463</v>
      </c>
      <c r="E197" s="57" t="s">
        <v>464</v>
      </c>
      <c r="F197" s="84">
        <v>0</v>
      </c>
      <c r="G197" s="84">
        <v>0</v>
      </c>
      <c r="H197" s="84">
        <v>0</v>
      </c>
      <c r="I197" s="84"/>
      <c r="J197" s="84"/>
      <c r="K197" s="84"/>
      <c r="L197" s="13"/>
      <c r="M197" s="81">
        <f t="shared" si="0"/>
        <v>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542" t="s">
        <v>465</v>
      </c>
      <c r="C198" s="513"/>
      <c r="D198" s="83" t="s">
        <v>466</v>
      </c>
      <c r="E198" s="57" t="s">
        <v>467</v>
      </c>
      <c r="F198" s="84">
        <v>0</v>
      </c>
      <c r="G198" s="84">
        <v>0</v>
      </c>
      <c r="H198" s="84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514"/>
      <c r="C199" s="513"/>
      <c r="D199" s="83" t="s">
        <v>468</v>
      </c>
      <c r="E199" s="57" t="s">
        <v>469</v>
      </c>
      <c r="F199" s="84">
        <v>0</v>
      </c>
      <c r="G199" s="84">
        <v>0</v>
      </c>
      <c r="H199" s="84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542" t="s">
        <v>470</v>
      </c>
      <c r="C200" s="513"/>
      <c r="D200" s="83" t="s">
        <v>471</v>
      </c>
      <c r="E200" s="57" t="s">
        <v>57</v>
      </c>
      <c r="F200" s="84">
        <v>0</v>
      </c>
      <c r="G200" s="84">
        <v>0</v>
      </c>
      <c r="H200" s="84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514"/>
      <c r="C201" s="513"/>
      <c r="D201" s="83" t="s">
        <v>472</v>
      </c>
      <c r="E201" s="57" t="s">
        <v>473</v>
      </c>
      <c r="F201" s="84">
        <v>0</v>
      </c>
      <c r="G201" s="84">
        <v>0</v>
      </c>
      <c r="H201" s="84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542" t="s">
        <v>474</v>
      </c>
      <c r="C202" s="513"/>
      <c r="D202" s="83" t="s">
        <v>475</v>
      </c>
      <c r="E202" s="57" t="s">
        <v>476</v>
      </c>
      <c r="F202" s="84">
        <v>0</v>
      </c>
      <c r="G202" s="84">
        <v>0</v>
      </c>
      <c r="H202" s="84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514"/>
      <c r="C203" s="513"/>
      <c r="D203" s="83" t="s">
        <v>477</v>
      </c>
      <c r="E203" s="57" t="s">
        <v>478</v>
      </c>
      <c r="F203" s="84">
        <v>0</v>
      </c>
      <c r="G203" s="84">
        <v>0</v>
      </c>
      <c r="H203" s="84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542" t="s">
        <v>479</v>
      </c>
      <c r="C204" s="513"/>
      <c r="D204" s="83" t="s">
        <v>480</v>
      </c>
      <c r="E204" s="57" t="s">
        <v>481</v>
      </c>
      <c r="F204" s="84">
        <v>0</v>
      </c>
      <c r="G204" s="84">
        <v>0</v>
      </c>
      <c r="H204" s="84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514"/>
      <c r="C205" s="513"/>
      <c r="D205" s="83" t="s">
        <v>482</v>
      </c>
      <c r="E205" s="57" t="s">
        <v>483</v>
      </c>
      <c r="F205" s="84">
        <v>0</v>
      </c>
      <c r="G205" s="84">
        <v>0</v>
      </c>
      <c r="H205" s="84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514"/>
      <c r="D206" s="89" t="s">
        <v>484</v>
      </c>
      <c r="E206" s="90" t="s">
        <v>485</v>
      </c>
      <c r="F206" s="92">
        <f t="shared" ref="F206:K206" si="19">+F194+F196+F200+F202+F204</f>
        <v>0</v>
      </c>
      <c r="G206" s="92">
        <f t="shared" si="19"/>
        <v>1</v>
      </c>
      <c r="H206" s="92">
        <f t="shared" si="19"/>
        <v>1</v>
      </c>
      <c r="I206" s="92">
        <f t="shared" si="19"/>
        <v>0</v>
      </c>
      <c r="J206" s="92">
        <f t="shared" si="19"/>
        <v>0</v>
      </c>
      <c r="K206" s="92">
        <f t="shared" si="19"/>
        <v>0</v>
      </c>
      <c r="L206" s="13"/>
      <c r="M206" s="81">
        <f t="shared" si="0"/>
        <v>2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486</v>
      </c>
      <c r="C207" s="541" t="s">
        <v>487</v>
      </c>
      <c r="D207" s="123" t="s">
        <v>488</v>
      </c>
      <c r="E207" s="95" t="s">
        <v>489</v>
      </c>
      <c r="F207" s="84">
        <v>0</v>
      </c>
      <c r="G207" s="84">
        <v>0</v>
      </c>
      <c r="H207" s="84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490</v>
      </c>
      <c r="C208" s="513"/>
      <c r="D208" s="123" t="s">
        <v>491</v>
      </c>
      <c r="E208" s="95" t="s">
        <v>492</v>
      </c>
      <c r="F208" s="84">
        <v>0</v>
      </c>
      <c r="G208" s="84">
        <v>0</v>
      </c>
      <c r="H208" s="84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493</v>
      </c>
      <c r="C209" s="513"/>
      <c r="D209" s="123" t="s">
        <v>494</v>
      </c>
      <c r="E209" s="95" t="s">
        <v>495</v>
      </c>
      <c r="F209" s="84">
        <v>0</v>
      </c>
      <c r="G209" s="84">
        <v>0</v>
      </c>
      <c r="H209" s="84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496</v>
      </c>
      <c r="C210" s="513"/>
      <c r="D210" s="123" t="s">
        <v>497</v>
      </c>
      <c r="E210" s="95" t="s">
        <v>498</v>
      </c>
      <c r="F210" s="84">
        <v>0</v>
      </c>
      <c r="G210" s="84">
        <v>0</v>
      </c>
      <c r="H210" s="84">
        <v>0</v>
      </c>
      <c r="I210" s="84"/>
      <c r="J210" s="84"/>
      <c r="K210" s="84"/>
      <c r="L210" s="13"/>
      <c r="M210" s="81">
        <f t="shared" si="0"/>
        <v>0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514"/>
      <c r="D211" s="124" t="s">
        <v>499</v>
      </c>
      <c r="E211" s="90" t="s">
        <v>500</v>
      </c>
      <c r="F211" s="92">
        <f t="shared" ref="F211:K211" si="20">+F207+F208+F209+F210</f>
        <v>0</v>
      </c>
      <c r="G211" s="92">
        <f t="shared" si="20"/>
        <v>0</v>
      </c>
      <c r="H211" s="92">
        <f t="shared" si="20"/>
        <v>0</v>
      </c>
      <c r="I211" s="92">
        <f t="shared" si="20"/>
        <v>0</v>
      </c>
      <c r="J211" s="92">
        <f t="shared" si="20"/>
        <v>0</v>
      </c>
      <c r="K211" s="92">
        <f t="shared" si="20"/>
        <v>0</v>
      </c>
      <c r="L211" s="13"/>
      <c r="M211" s="81">
        <f t="shared" si="0"/>
        <v>0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501</v>
      </c>
      <c r="C212" s="541" t="s">
        <v>502</v>
      </c>
      <c r="D212" s="123" t="s">
        <v>503</v>
      </c>
      <c r="E212" s="95" t="s">
        <v>504</v>
      </c>
      <c r="F212" s="84">
        <v>0</v>
      </c>
      <c r="G212" s="84">
        <v>0</v>
      </c>
      <c r="H212" s="84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505</v>
      </c>
      <c r="C213" s="513"/>
      <c r="D213" s="123" t="s">
        <v>506</v>
      </c>
      <c r="E213" s="95" t="s">
        <v>507</v>
      </c>
      <c r="F213" s="84">
        <v>0</v>
      </c>
      <c r="G213" s="84">
        <v>0</v>
      </c>
      <c r="H213" s="84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508</v>
      </c>
      <c r="C214" s="513"/>
      <c r="D214" s="123" t="s">
        <v>509</v>
      </c>
      <c r="E214" s="95" t="s">
        <v>510</v>
      </c>
      <c r="F214" s="84">
        <v>0</v>
      </c>
      <c r="G214" s="84">
        <v>0</v>
      </c>
      <c r="H214" s="84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511</v>
      </c>
      <c r="C215" s="513"/>
      <c r="D215" s="123" t="s">
        <v>512</v>
      </c>
      <c r="E215" s="95" t="s">
        <v>513</v>
      </c>
      <c r="F215" s="84">
        <v>0</v>
      </c>
      <c r="G215" s="84">
        <v>0</v>
      </c>
      <c r="H215" s="84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514"/>
      <c r="D216" s="124" t="s">
        <v>514</v>
      </c>
      <c r="E216" s="90" t="s">
        <v>515</v>
      </c>
      <c r="F216" s="92">
        <f t="shared" ref="F216:K216" si="21">+F212+F213+F214+F215</f>
        <v>0</v>
      </c>
      <c r="G216" s="92">
        <f t="shared" si="21"/>
        <v>0</v>
      </c>
      <c r="H216" s="92">
        <f t="shared" si="21"/>
        <v>0</v>
      </c>
      <c r="I216" s="92">
        <f t="shared" si="21"/>
        <v>0</v>
      </c>
      <c r="J216" s="92">
        <f t="shared" si="21"/>
        <v>0</v>
      </c>
      <c r="K216" s="92">
        <f t="shared" si="21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516</v>
      </c>
      <c r="C217" s="541" t="s">
        <v>517</v>
      </c>
      <c r="D217" s="123" t="s">
        <v>518</v>
      </c>
      <c r="E217" s="95" t="s">
        <v>519</v>
      </c>
      <c r="F217" s="84">
        <v>0</v>
      </c>
      <c r="G217" s="84">
        <v>0</v>
      </c>
      <c r="H217" s="84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520</v>
      </c>
      <c r="C218" s="513"/>
      <c r="D218" s="123" t="s">
        <v>521</v>
      </c>
      <c r="E218" s="95" t="s">
        <v>522</v>
      </c>
      <c r="F218" s="84">
        <v>0</v>
      </c>
      <c r="G218" s="84">
        <v>0</v>
      </c>
      <c r="H218" s="84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523</v>
      </c>
      <c r="C219" s="513"/>
      <c r="D219" s="123" t="s">
        <v>524</v>
      </c>
      <c r="E219" s="95" t="s">
        <v>525</v>
      </c>
      <c r="F219" s="84">
        <v>0</v>
      </c>
      <c r="G219" s="84">
        <v>0</v>
      </c>
      <c r="H219" s="84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526</v>
      </c>
      <c r="C220" s="513"/>
      <c r="D220" s="123" t="s">
        <v>527</v>
      </c>
      <c r="E220" s="95" t="s">
        <v>528</v>
      </c>
      <c r="F220" s="84">
        <v>0</v>
      </c>
      <c r="G220" s="84">
        <v>0</v>
      </c>
      <c r="H220" s="84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514"/>
      <c r="D221" s="124" t="s">
        <v>529</v>
      </c>
      <c r="E221" s="90" t="s">
        <v>530</v>
      </c>
      <c r="F221" s="92">
        <f t="shared" ref="F221:K221" si="22">+F217+F218+F219+F220</f>
        <v>0</v>
      </c>
      <c r="G221" s="92">
        <f t="shared" si="22"/>
        <v>0</v>
      </c>
      <c r="H221" s="92">
        <f t="shared" si="22"/>
        <v>0</v>
      </c>
      <c r="I221" s="92">
        <f t="shared" si="22"/>
        <v>0</v>
      </c>
      <c r="J221" s="92">
        <f t="shared" si="22"/>
        <v>0</v>
      </c>
      <c r="K221" s="92">
        <f t="shared" si="22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531</v>
      </c>
      <c r="C222" s="541" t="s">
        <v>532</v>
      </c>
      <c r="D222" s="83" t="s">
        <v>533</v>
      </c>
      <c r="E222" s="57" t="s">
        <v>534</v>
      </c>
      <c r="F222" s="84">
        <v>0</v>
      </c>
      <c r="G222" s="84">
        <v>0</v>
      </c>
      <c r="H222" s="84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535</v>
      </c>
      <c r="C223" s="513"/>
      <c r="D223" s="83" t="s">
        <v>536</v>
      </c>
      <c r="E223" s="57" t="s">
        <v>537</v>
      </c>
      <c r="F223" s="84">
        <v>0</v>
      </c>
      <c r="G223" s="84">
        <v>0</v>
      </c>
      <c r="H223" s="84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538</v>
      </c>
      <c r="C224" s="513"/>
      <c r="D224" s="83" t="s">
        <v>539</v>
      </c>
      <c r="E224" s="57" t="s">
        <v>540</v>
      </c>
      <c r="F224" s="84">
        <v>0</v>
      </c>
      <c r="G224" s="84">
        <v>0</v>
      </c>
      <c r="H224" s="84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541</v>
      </c>
      <c r="C225" s="513"/>
      <c r="D225" s="83" t="s">
        <v>542</v>
      </c>
      <c r="E225" s="57" t="s">
        <v>543</v>
      </c>
      <c r="F225" s="84">
        <v>0</v>
      </c>
      <c r="G225" s="84">
        <v>0</v>
      </c>
      <c r="H225" s="84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544</v>
      </c>
      <c r="C226" s="513"/>
      <c r="D226" s="124" t="s">
        <v>545</v>
      </c>
      <c r="E226" s="90" t="s">
        <v>546</v>
      </c>
      <c r="F226" s="92">
        <f t="shared" ref="F226:K226" si="23">+F222+F223+F224+F225</f>
        <v>0</v>
      </c>
      <c r="G226" s="92">
        <f t="shared" si="23"/>
        <v>0</v>
      </c>
      <c r="H226" s="92">
        <f t="shared" si="23"/>
        <v>0</v>
      </c>
      <c r="I226" s="92">
        <f t="shared" si="23"/>
        <v>0</v>
      </c>
      <c r="J226" s="92">
        <f t="shared" si="23"/>
        <v>0</v>
      </c>
      <c r="K226" s="92">
        <f t="shared" si="23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547</v>
      </c>
      <c r="C227" s="513"/>
      <c r="D227" s="83" t="s">
        <v>548</v>
      </c>
      <c r="E227" s="57" t="s">
        <v>549</v>
      </c>
      <c r="F227" s="84">
        <v>0</v>
      </c>
      <c r="G227" s="84">
        <v>0</v>
      </c>
      <c r="H227" s="84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550</v>
      </c>
      <c r="C228" s="513"/>
      <c r="D228" s="83" t="s">
        <v>551</v>
      </c>
      <c r="E228" s="57" t="s">
        <v>552</v>
      </c>
      <c r="F228" s="84">
        <v>0</v>
      </c>
      <c r="G228" s="84">
        <v>0</v>
      </c>
      <c r="H228" s="84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553</v>
      </c>
      <c r="C229" s="513"/>
      <c r="D229" s="83" t="s">
        <v>554</v>
      </c>
      <c r="E229" s="57" t="s">
        <v>555</v>
      </c>
      <c r="F229" s="84">
        <v>0</v>
      </c>
      <c r="G229" s="84">
        <v>0</v>
      </c>
      <c r="H229" s="84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556</v>
      </c>
      <c r="C230" s="513"/>
      <c r="D230" s="83" t="s">
        <v>557</v>
      </c>
      <c r="E230" s="57" t="s">
        <v>558</v>
      </c>
      <c r="F230" s="84">
        <v>0</v>
      </c>
      <c r="G230" s="84">
        <v>0</v>
      </c>
      <c r="H230" s="84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514"/>
      <c r="D231" s="124" t="s">
        <v>559</v>
      </c>
      <c r="E231" s="90" t="s">
        <v>560</v>
      </c>
      <c r="F231" s="92">
        <f t="shared" ref="F231:K231" si="24">+F227+F228+F229+F230</f>
        <v>0</v>
      </c>
      <c r="G231" s="92">
        <f t="shared" si="24"/>
        <v>0</v>
      </c>
      <c r="H231" s="92">
        <f t="shared" si="24"/>
        <v>0</v>
      </c>
      <c r="I231" s="92">
        <f t="shared" si="24"/>
        <v>0</v>
      </c>
      <c r="J231" s="92">
        <f t="shared" si="24"/>
        <v>0</v>
      </c>
      <c r="K231" s="92">
        <f t="shared" si="24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561</v>
      </c>
      <c r="C232" s="541" t="s">
        <v>562</v>
      </c>
      <c r="D232" s="69" t="s">
        <v>563</v>
      </c>
      <c r="E232" s="57" t="s">
        <v>564</v>
      </c>
      <c r="F232" s="84">
        <v>0</v>
      </c>
      <c r="G232" s="84">
        <v>0</v>
      </c>
      <c r="H232" s="84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565</v>
      </c>
      <c r="C233" s="513"/>
      <c r="D233" s="69" t="s">
        <v>566</v>
      </c>
      <c r="E233" s="57" t="s">
        <v>567</v>
      </c>
      <c r="F233" s="84">
        <v>0</v>
      </c>
      <c r="G233" s="84">
        <v>0</v>
      </c>
      <c r="H233" s="84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568</v>
      </c>
      <c r="C234" s="513"/>
      <c r="D234" s="69" t="s">
        <v>569</v>
      </c>
      <c r="E234" s="57" t="s">
        <v>570</v>
      </c>
      <c r="F234" s="84">
        <v>0</v>
      </c>
      <c r="G234" s="84">
        <v>0</v>
      </c>
      <c r="H234" s="84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571</v>
      </c>
      <c r="C235" s="513"/>
      <c r="D235" s="69" t="s">
        <v>572</v>
      </c>
      <c r="E235" s="57" t="s">
        <v>573</v>
      </c>
      <c r="F235" s="84">
        <v>0</v>
      </c>
      <c r="G235" s="84">
        <v>0</v>
      </c>
      <c r="H235" s="84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574</v>
      </c>
      <c r="C236" s="513"/>
      <c r="D236" s="125" t="s">
        <v>575</v>
      </c>
      <c r="E236" s="90" t="s">
        <v>576</v>
      </c>
      <c r="F236" s="92">
        <f t="shared" ref="F236:K236" si="25">+F232+F233+F234+F235</f>
        <v>0</v>
      </c>
      <c r="G236" s="92">
        <f t="shared" si="25"/>
        <v>0</v>
      </c>
      <c r="H236" s="92">
        <f t="shared" si="25"/>
        <v>0</v>
      </c>
      <c r="I236" s="92">
        <f t="shared" si="25"/>
        <v>0</v>
      </c>
      <c r="J236" s="92">
        <f t="shared" si="25"/>
        <v>0</v>
      </c>
      <c r="K236" s="92">
        <f t="shared" si="25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577</v>
      </c>
      <c r="C237" s="513"/>
      <c r="D237" s="69" t="s">
        <v>578</v>
      </c>
      <c r="E237" s="57" t="s">
        <v>579</v>
      </c>
      <c r="F237" s="84">
        <v>0</v>
      </c>
      <c r="G237" s="84">
        <v>0</v>
      </c>
      <c r="H237" s="84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580</v>
      </c>
      <c r="C238" s="513"/>
      <c r="D238" s="69" t="s">
        <v>581</v>
      </c>
      <c r="E238" s="57" t="s">
        <v>582</v>
      </c>
      <c r="F238" s="84">
        <v>0</v>
      </c>
      <c r="G238" s="84">
        <v>0</v>
      </c>
      <c r="H238" s="84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583</v>
      </c>
      <c r="C239" s="513"/>
      <c r="D239" s="69" t="s">
        <v>584</v>
      </c>
      <c r="E239" s="57" t="s">
        <v>585</v>
      </c>
      <c r="F239" s="84">
        <v>0</v>
      </c>
      <c r="G239" s="84">
        <v>0</v>
      </c>
      <c r="H239" s="84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586</v>
      </c>
      <c r="C240" s="513"/>
      <c r="D240" s="69" t="s">
        <v>587</v>
      </c>
      <c r="E240" s="57" t="s">
        <v>588</v>
      </c>
      <c r="F240" s="84">
        <v>0</v>
      </c>
      <c r="G240" s="84">
        <v>0</v>
      </c>
      <c r="H240" s="84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589</v>
      </c>
      <c r="C241" s="513"/>
      <c r="D241" s="125" t="s">
        <v>575</v>
      </c>
      <c r="E241" s="90" t="s">
        <v>590</v>
      </c>
      <c r="F241" s="92">
        <f t="shared" ref="F241:K241" si="26">+F237+F238+F239+F240</f>
        <v>0</v>
      </c>
      <c r="G241" s="92">
        <f t="shared" si="26"/>
        <v>0</v>
      </c>
      <c r="H241" s="92">
        <f t="shared" si="26"/>
        <v>0</v>
      </c>
      <c r="I241" s="92">
        <f t="shared" si="26"/>
        <v>0</v>
      </c>
      <c r="J241" s="92">
        <f t="shared" si="26"/>
        <v>0</v>
      </c>
      <c r="K241" s="92">
        <f t="shared" si="26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591</v>
      </c>
      <c r="C242" s="513"/>
      <c r="D242" s="126" t="s">
        <v>592</v>
      </c>
      <c r="E242" s="57" t="s">
        <v>593</v>
      </c>
      <c r="F242" s="84">
        <v>0</v>
      </c>
      <c r="G242" s="84">
        <v>0</v>
      </c>
      <c r="H242" s="84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594</v>
      </c>
      <c r="C243" s="513"/>
      <c r="D243" s="126" t="s">
        <v>595</v>
      </c>
      <c r="E243" s="57" t="s">
        <v>596</v>
      </c>
      <c r="F243" s="84">
        <v>0</v>
      </c>
      <c r="G243" s="84">
        <v>0</v>
      </c>
      <c r="H243" s="84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597</v>
      </c>
      <c r="C244" s="513"/>
      <c r="D244" s="126" t="s">
        <v>598</v>
      </c>
      <c r="E244" s="57" t="s">
        <v>599</v>
      </c>
      <c r="F244" s="84">
        <v>0</v>
      </c>
      <c r="G244" s="84">
        <v>0</v>
      </c>
      <c r="H244" s="84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600</v>
      </c>
      <c r="C245" s="513"/>
      <c r="D245" s="126" t="s">
        <v>601</v>
      </c>
      <c r="E245" s="57" t="s">
        <v>602</v>
      </c>
      <c r="F245" s="84">
        <v>0</v>
      </c>
      <c r="G245" s="84">
        <v>0</v>
      </c>
      <c r="H245" s="84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603</v>
      </c>
      <c r="C246" s="514"/>
      <c r="D246" s="125" t="s">
        <v>604</v>
      </c>
      <c r="E246" s="90" t="s">
        <v>605</v>
      </c>
      <c r="F246" s="92">
        <f t="shared" ref="F246:K246" si="27">+F242+F243+F244+F245</f>
        <v>0</v>
      </c>
      <c r="G246" s="92">
        <f t="shared" si="27"/>
        <v>0</v>
      </c>
      <c r="H246" s="92">
        <f t="shared" si="27"/>
        <v>0</v>
      </c>
      <c r="I246" s="92">
        <f t="shared" si="27"/>
        <v>0</v>
      </c>
      <c r="J246" s="92">
        <f t="shared" si="27"/>
        <v>0</v>
      </c>
      <c r="K246" s="92">
        <f t="shared" si="27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606</v>
      </c>
      <c r="C247" s="541" t="s">
        <v>607</v>
      </c>
      <c r="D247" s="126" t="s">
        <v>608</v>
      </c>
      <c r="E247" s="57" t="s">
        <v>609</v>
      </c>
      <c r="F247" s="84">
        <v>0</v>
      </c>
      <c r="G247" s="84">
        <v>0</v>
      </c>
      <c r="H247" s="84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610</v>
      </c>
      <c r="C248" s="513"/>
      <c r="D248" s="126" t="s">
        <v>611</v>
      </c>
      <c r="E248" s="57" t="s">
        <v>612</v>
      </c>
      <c r="F248" s="84">
        <v>0</v>
      </c>
      <c r="G248" s="84">
        <v>0</v>
      </c>
      <c r="H248" s="84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613</v>
      </c>
      <c r="C249" s="513"/>
      <c r="D249" s="126" t="s">
        <v>614</v>
      </c>
      <c r="E249" s="57" t="s">
        <v>615</v>
      </c>
      <c r="F249" s="84">
        <v>0</v>
      </c>
      <c r="G249" s="84">
        <v>0</v>
      </c>
      <c r="H249" s="84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616</v>
      </c>
      <c r="C250" s="513"/>
      <c r="D250" s="126" t="s">
        <v>617</v>
      </c>
      <c r="E250" s="57" t="s">
        <v>618</v>
      </c>
      <c r="F250" s="84">
        <v>0</v>
      </c>
      <c r="G250" s="84">
        <v>0</v>
      </c>
      <c r="H250" s="84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619</v>
      </c>
      <c r="C251" s="513"/>
      <c r="D251" s="125" t="s">
        <v>620</v>
      </c>
      <c r="E251" s="90" t="s">
        <v>621</v>
      </c>
      <c r="F251" s="92">
        <f t="shared" ref="F251:K251" si="28">+F247+F248+F249+F250</f>
        <v>0</v>
      </c>
      <c r="G251" s="92">
        <f t="shared" si="28"/>
        <v>0</v>
      </c>
      <c r="H251" s="92">
        <f t="shared" si="28"/>
        <v>0</v>
      </c>
      <c r="I251" s="92">
        <f t="shared" si="28"/>
        <v>0</v>
      </c>
      <c r="J251" s="92">
        <f t="shared" si="28"/>
        <v>0</v>
      </c>
      <c r="K251" s="92">
        <f t="shared" si="28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622</v>
      </c>
      <c r="C252" s="513"/>
      <c r="D252" s="126" t="s">
        <v>623</v>
      </c>
      <c r="E252" s="57" t="s">
        <v>624</v>
      </c>
      <c r="F252" s="84">
        <v>0</v>
      </c>
      <c r="G252" s="84">
        <v>0</v>
      </c>
      <c r="H252" s="84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625</v>
      </c>
      <c r="C253" s="513"/>
      <c r="D253" s="126" t="s">
        <v>626</v>
      </c>
      <c r="E253" s="57" t="s">
        <v>627</v>
      </c>
      <c r="F253" s="84">
        <v>0</v>
      </c>
      <c r="G253" s="84">
        <v>0</v>
      </c>
      <c r="H253" s="84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628</v>
      </c>
      <c r="C254" s="513"/>
      <c r="D254" s="126" t="s">
        <v>629</v>
      </c>
      <c r="E254" s="57" t="s">
        <v>630</v>
      </c>
      <c r="F254" s="84">
        <v>0</v>
      </c>
      <c r="G254" s="84">
        <v>0</v>
      </c>
      <c r="H254" s="84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631</v>
      </c>
      <c r="C255" s="513"/>
      <c r="D255" s="126" t="s">
        <v>632</v>
      </c>
      <c r="E255" s="57" t="s">
        <v>633</v>
      </c>
      <c r="F255" s="84">
        <v>0</v>
      </c>
      <c r="G255" s="84">
        <v>0</v>
      </c>
      <c r="H255" s="84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634</v>
      </c>
      <c r="C256" s="513"/>
      <c r="D256" s="125" t="s">
        <v>635</v>
      </c>
      <c r="E256" s="90" t="s">
        <v>636</v>
      </c>
      <c r="F256" s="92">
        <f t="shared" ref="F256:K256" si="29">+F252+F253+F254+F255</f>
        <v>0</v>
      </c>
      <c r="G256" s="92">
        <f t="shared" si="29"/>
        <v>0</v>
      </c>
      <c r="H256" s="92">
        <f t="shared" si="29"/>
        <v>0</v>
      </c>
      <c r="I256" s="92">
        <f t="shared" si="29"/>
        <v>0</v>
      </c>
      <c r="J256" s="92">
        <f t="shared" si="29"/>
        <v>0</v>
      </c>
      <c r="K256" s="92">
        <f t="shared" si="29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637</v>
      </c>
      <c r="C257" s="513"/>
      <c r="D257" s="126" t="s">
        <v>638</v>
      </c>
      <c r="E257" s="57" t="s">
        <v>639</v>
      </c>
      <c r="F257" s="84">
        <v>0</v>
      </c>
      <c r="G257" s="84">
        <v>0</v>
      </c>
      <c r="H257" s="84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640</v>
      </c>
      <c r="C258" s="513"/>
      <c r="D258" s="126" t="s">
        <v>641</v>
      </c>
      <c r="E258" s="57" t="s">
        <v>642</v>
      </c>
      <c r="F258" s="84">
        <v>0</v>
      </c>
      <c r="G258" s="84">
        <v>0</v>
      </c>
      <c r="H258" s="84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643</v>
      </c>
      <c r="C259" s="513"/>
      <c r="D259" s="126" t="s">
        <v>644</v>
      </c>
      <c r="E259" s="57" t="s">
        <v>645</v>
      </c>
      <c r="F259" s="84">
        <v>0</v>
      </c>
      <c r="G259" s="84">
        <v>0</v>
      </c>
      <c r="H259" s="84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646</v>
      </c>
      <c r="C260" s="513"/>
      <c r="D260" s="126" t="s">
        <v>647</v>
      </c>
      <c r="E260" s="57" t="s">
        <v>648</v>
      </c>
      <c r="F260" s="84">
        <v>0</v>
      </c>
      <c r="G260" s="84">
        <v>0</v>
      </c>
      <c r="H260" s="84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649</v>
      </c>
      <c r="C261" s="513"/>
      <c r="D261" s="125" t="s">
        <v>650</v>
      </c>
      <c r="E261" s="90" t="s">
        <v>651</v>
      </c>
      <c r="F261" s="92">
        <f t="shared" ref="F261:K261" si="30">+F257+F258+F259+F260</f>
        <v>0</v>
      </c>
      <c r="G261" s="92">
        <f t="shared" si="30"/>
        <v>0</v>
      </c>
      <c r="H261" s="92">
        <f t="shared" si="30"/>
        <v>0</v>
      </c>
      <c r="I261" s="92">
        <f t="shared" si="30"/>
        <v>0</v>
      </c>
      <c r="J261" s="92">
        <f t="shared" si="30"/>
        <v>0</v>
      </c>
      <c r="K261" s="92">
        <f t="shared" si="30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652</v>
      </c>
      <c r="C262" s="513"/>
      <c r="D262" s="126" t="s">
        <v>653</v>
      </c>
      <c r="E262" s="57" t="s">
        <v>654</v>
      </c>
      <c r="F262" s="127">
        <v>0</v>
      </c>
      <c r="G262" s="127">
        <v>0</v>
      </c>
      <c r="H262" s="127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655</v>
      </c>
      <c r="C263" s="513"/>
      <c r="D263" s="126" t="s">
        <v>656</v>
      </c>
      <c r="E263" s="57" t="s">
        <v>657</v>
      </c>
      <c r="F263" s="127">
        <v>0</v>
      </c>
      <c r="G263" s="127">
        <v>0</v>
      </c>
      <c r="H263" s="127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658</v>
      </c>
      <c r="C264" s="513"/>
      <c r="D264" s="126" t="s">
        <v>659</v>
      </c>
      <c r="E264" s="57" t="s">
        <v>660</v>
      </c>
      <c r="F264" s="127">
        <v>0</v>
      </c>
      <c r="G264" s="127">
        <v>0</v>
      </c>
      <c r="H264" s="127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661</v>
      </c>
      <c r="C265" s="513"/>
      <c r="D265" s="126" t="s">
        <v>662</v>
      </c>
      <c r="E265" s="57" t="s">
        <v>663</v>
      </c>
      <c r="F265" s="127">
        <v>0</v>
      </c>
      <c r="G265" s="127">
        <v>0</v>
      </c>
      <c r="H265" s="127">
        <v>0</v>
      </c>
      <c r="I265" s="127"/>
      <c r="J265" s="127"/>
      <c r="K265" s="127"/>
      <c r="L265" s="128"/>
      <c r="M265" s="129">
        <f t="shared" ref="M265:M289" si="31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664</v>
      </c>
      <c r="C266" s="514"/>
      <c r="D266" s="125" t="s">
        <v>665</v>
      </c>
      <c r="E266" s="90" t="s">
        <v>666</v>
      </c>
      <c r="F266" s="92">
        <f t="shared" ref="F266:K266" si="32">+F262+F263+F264+F265</f>
        <v>0</v>
      </c>
      <c r="G266" s="92">
        <f t="shared" si="32"/>
        <v>0</v>
      </c>
      <c r="H266" s="92">
        <f t="shared" si="32"/>
        <v>0</v>
      </c>
      <c r="I266" s="92">
        <f t="shared" si="32"/>
        <v>0</v>
      </c>
      <c r="J266" s="92">
        <f t="shared" si="32"/>
        <v>0</v>
      </c>
      <c r="K266" s="92">
        <f t="shared" si="32"/>
        <v>0</v>
      </c>
      <c r="L266" s="13"/>
      <c r="M266" s="81">
        <f t="shared" si="31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667</v>
      </c>
      <c r="C267" s="541" t="s">
        <v>668</v>
      </c>
      <c r="D267" s="126" t="s">
        <v>669</v>
      </c>
      <c r="E267" s="57" t="s">
        <v>670</v>
      </c>
      <c r="F267" s="84">
        <v>0</v>
      </c>
      <c r="G267" s="84">
        <v>0</v>
      </c>
      <c r="H267" s="84">
        <v>0</v>
      </c>
      <c r="I267" s="84"/>
      <c r="J267" s="84"/>
      <c r="K267" s="84"/>
      <c r="L267" s="13"/>
      <c r="M267" s="81">
        <f t="shared" si="31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671</v>
      </c>
      <c r="C268" s="513"/>
      <c r="D268" s="126" t="s">
        <v>672</v>
      </c>
      <c r="E268" s="57" t="s">
        <v>673</v>
      </c>
      <c r="F268" s="84">
        <v>0</v>
      </c>
      <c r="G268" s="84">
        <v>0</v>
      </c>
      <c r="H268" s="84">
        <v>0</v>
      </c>
      <c r="I268" s="84"/>
      <c r="J268" s="84"/>
      <c r="K268" s="84"/>
      <c r="L268" s="13"/>
      <c r="M268" s="81">
        <f t="shared" si="31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674</v>
      </c>
      <c r="C269" s="513"/>
      <c r="D269" s="126" t="s">
        <v>675</v>
      </c>
      <c r="E269" s="57" t="s">
        <v>676</v>
      </c>
      <c r="F269" s="84">
        <v>0</v>
      </c>
      <c r="G269" s="84">
        <v>0</v>
      </c>
      <c r="H269" s="84">
        <v>0</v>
      </c>
      <c r="I269" s="84"/>
      <c r="J269" s="84"/>
      <c r="K269" s="84"/>
      <c r="L269" s="13"/>
      <c r="M269" s="81">
        <f t="shared" si="31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677</v>
      </c>
      <c r="C270" s="513"/>
      <c r="D270" s="126" t="s">
        <v>678</v>
      </c>
      <c r="E270" s="57" t="s">
        <v>679</v>
      </c>
      <c r="F270" s="84">
        <v>0</v>
      </c>
      <c r="G270" s="84">
        <v>0</v>
      </c>
      <c r="H270" s="84">
        <v>0</v>
      </c>
      <c r="I270" s="84"/>
      <c r="J270" s="84"/>
      <c r="K270" s="84"/>
      <c r="L270" s="13"/>
      <c r="M270" s="81">
        <f t="shared" si="31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514"/>
      <c r="D271" s="125" t="s">
        <v>665</v>
      </c>
      <c r="E271" s="72" t="s">
        <v>680</v>
      </c>
      <c r="F271" s="131">
        <f t="shared" ref="F271:K271" si="33">+F267+F268+F269+F270</f>
        <v>0</v>
      </c>
      <c r="G271" s="131">
        <f t="shared" si="33"/>
        <v>0</v>
      </c>
      <c r="H271" s="131">
        <f t="shared" si="33"/>
        <v>0</v>
      </c>
      <c r="I271" s="131">
        <f t="shared" si="33"/>
        <v>0</v>
      </c>
      <c r="J271" s="131">
        <f t="shared" si="33"/>
        <v>0</v>
      </c>
      <c r="K271" s="131">
        <f t="shared" si="33"/>
        <v>0</v>
      </c>
      <c r="L271" s="13"/>
      <c r="M271" s="81">
        <f t="shared" si="31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681</v>
      </c>
      <c r="C272" s="538" t="s">
        <v>682</v>
      </c>
      <c r="D272" s="69" t="s">
        <v>683</v>
      </c>
      <c r="E272" s="63" t="s">
        <v>684</v>
      </c>
      <c r="F272" s="150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31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685</v>
      </c>
      <c r="C273" s="513"/>
      <c r="D273" s="69" t="s">
        <v>686</v>
      </c>
      <c r="E273" s="63" t="s">
        <v>687</v>
      </c>
      <c r="F273" s="150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31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688</v>
      </c>
      <c r="C274" s="513"/>
      <c r="D274" s="69" t="s">
        <v>689</v>
      </c>
      <c r="E274" s="63" t="s">
        <v>690</v>
      </c>
      <c r="F274" s="150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31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691</v>
      </c>
      <c r="C275" s="513"/>
      <c r="D275" s="69" t="s">
        <v>692</v>
      </c>
      <c r="E275" s="63" t="s">
        <v>693</v>
      </c>
      <c r="F275" s="150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31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694</v>
      </c>
      <c r="C276" s="513"/>
      <c r="D276" s="69" t="s">
        <v>182</v>
      </c>
      <c r="E276" s="63" t="s">
        <v>695</v>
      </c>
      <c r="F276" s="150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31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696</v>
      </c>
      <c r="C277" s="513"/>
      <c r="D277" s="69" t="s">
        <v>697</v>
      </c>
      <c r="E277" s="63" t="s">
        <v>698</v>
      </c>
      <c r="F277" s="156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31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699</v>
      </c>
      <c r="C278" s="513"/>
      <c r="D278" s="69" t="s">
        <v>700</v>
      </c>
      <c r="E278" s="63" t="s">
        <v>701</v>
      </c>
      <c r="F278" s="156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31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702</v>
      </c>
      <c r="C279" s="513"/>
      <c r="D279" s="69" t="s">
        <v>703</v>
      </c>
      <c r="E279" s="63" t="s">
        <v>704</v>
      </c>
      <c r="F279" s="156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31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705</v>
      </c>
      <c r="C280" s="539"/>
      <c r="D280" s="69" t="s">
        <v>706</v>
      </c>
      <c r="E280" s="63" t="s">
        <v>707</v>
      </c>
      <c r="F280" s="156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31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708</v>
      </c>
      <c r="E281" s="81" t="s">
        <v>709</v>
      </c>
      <c r="F281" s="131">
        <f t="shared" ref="F281:K281" si="34">+F277+F278+F279+F280</f>
        <v>1</v>
      </c>
      <c r="G281" s="131">
        <f t="shared" si="34"/>
        <v>0</v>
      </c>
      <c r="H281" s="131">
        <f t="shared" si="34"/>
        <v>0</v>
      </c>
      <c r="I281" s="131">
        <f t="shared" si="34"/>
        <v>0</v>
      </c>
      <c r="J281" s="131">
        <f t="shared" si="34"/>
        <v>0</v>
      </c>
      <c r="K281" s="131">
        <f t="shared" si="34"/>
        <v>0</v>
      </c>
      <c r="L281" s="13"/>
      <c r="M281" s="81">
        <f t="shared" si="31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710</v>
      </c>
      <c r="C282" s="540" t="s">
        <v>711</v>
      </c>
      <c r="D282" s="69" t="s">
        <v>712</v>
      </c>
      <c r="E282" s="63" t="s">
        <v>713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31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714</v>
      </c>
      <c r="C283" s="513"/>
      <c r="D283" s="69" t="s">
        <v>715</v>
      </c>
      <c r="E283" s="63" t="s">
        <v>716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31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717</v>
      </c>
      <c r="C284" s="513"/>
      <c r="D284" s="69" t="s">
        <v>718</v>
      </c>
      <c r="E284" s="63" t="s">
        <v>719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31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720</v>
      </c>
      <c r="C285" s="513"/>
      <c r="D285" s="69" t="s">
        <v>721</v>
      </c>
      <c r="E285" s="63" t="s">
        <v>722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31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723</v>
      </c>
      <c r="C286" s="513"/>
      <c r="D286" s="69" t="s">
        <v>724</v>
      </c>
      <c r="E286" s="63" t="s">
        <v>725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31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726</v>
      </c>
      <c r="C287" s="513"/>
      <c r="D287" s="69" t="s">
        <v>727</v>
      </c>
      <c r="E287" s="63" t="s">
        <v>728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31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729</v>
      </c>
      <c r="C288" s="513"/>
      <c r="D288" s="69" t="s">
        <v>730</v>
      </c>
      <c r="E288" s="63" t="s">
        <v>731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31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514"/>
      <c r="D289" s="74" t="s">
        <v>732</v>
      </c>
      <c r="E289" s="143" t="s">
        <v>733</v>
      </c>
      <c r="F289" s="131">
        <f t="shared" ref="F289:K289" si="35">+F285+F286+F287+F288</f>
        <v>13</v>
      </c>
      <c r="G289" s="131">
        <f t="shared" si="35"/>
        <v>7</v>
      </c>
      <c r="H289" s="131">
        <f t="shared" si="35"/>
        <v>8</v>
      </c>
      <c r="I289" s="131">
        <f t="shared" si="35"/>
        <v>0</v>
      </c>
      <c r="J289" s="131">
        <f t="shared" si="35"/>
        <v>0</v>
      </c>
      <c r="K289" s="131">
        <f t="shared" si="35"/>
        <v>0</v>
      </c>
      <c r="L289" s="13"/>
      <c r="M289" s="81">
        <f t="shared" si="31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topLeftCell="A9" workbookViewId="0">
      <selection activeCell="I30" sqref="I30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116</v>
      </c>
      <c r="D1" s="56"/>
      <c r="E1" s="13"/>
      <c r="F1" s="13" t="s">
        <v>116</v>
      </c>
      <c r="G1" s="13"/>
      <c r="H1" s="13" t="s">
        <v>116</v>
      </c>
      <c r="I1" s="13"/>
      <c r="J1" s="13"/>
      <c r="K1" s="13" t="s">
        <v>116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548" t="s">
        <v>117</v>
      </c>
      <c r="C2" s="511"/>
      <c r="D2" s="511"/>
      <c r="E2" s="511"/>
      <c r="F2" s="511"/>
      <c r="G2" s="511"/>
      <c r="H2" s="511"/>
      <c r="I2" s="511"/>
      <c r="J2" s="511"/>
      <c r="K2" s="511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742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119</v>
      </c>
      <c r="D4" s="57" t="s">
        <v>120</v>
      </c>
      <c r="E4" s="549" t="s">
        <v>121</v>
      </c>
      <c r="F4" s="549" t="str">
        <f>SASARAN!$C$8</f>
        <v>PURWODADI</v>
      </c>
      <c r="G4" s="549" t="str">
        <f>SASARAN!$C$9</f>
        <v>POLOWIJEN</v>
      </c>
      <c r="H4" s="549" t="str">
        <f>SASARAN!$C$10</f>
        <v>BALEARJOSARI</v>
      </c>
      <c r="I4" s="549">
        <f>SASARAN!$C$11</f>
        <v>0</v>
      </c>
      <c r="J4" s="549">
        <f>SASARAN!$C$12</f>
        <v>0</v>
      </c>
      <c r="K4" s="549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122</v>
      </c>
      <c r="D5" s="59"/>
      <c r="E5" s="513"/>
      <c r="F5" s="513"/>
      <c r="G5" s="513"/>
      <c r="H5" s="513"/>
      <c r="I5" s="513"/>
      <c r="J5" s="513"/>
      <c r="K5" s="513"/>
      <c r="L5" s="13"/>
      <c r="M5" s="60" t="s">
        <v>112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514"/>
      <c r="F6" s="514"/>
      <c r="G6" s="514"/>
      <c r="H6" s="514"/>
      <c r="I6" s="514"/>
      <c r="J6" s="514"/>
      <c r="K6" s="514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123</v>
      </c>
      <c r="D9" s="69" t="s">
        <v>124</v>
      </c>
      <c r="E9" s="68" t="s">
        <v>123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125</v>
      </c>
      <c r="D10" s="74" t="s">
        <v>126</v>
      </c>
      <c r="E10" s="73" t="s">
        <v>127</v>
      </c>
      <c r="F10" s="145">
        <v>13</v>
      </c>
      <c r="G10" s="146">
        <v>10</v>
      </c>
      <c r="H10" s="91">
        <v>9</v>
      </c>
      <c r="I10" s="78"/>
      <c r="J10" s="79"/>
      <c r="K10" s="80"/>
      <c r="L10" s="13"/>
      <c r="M10" s="81">
        <f t="shared" ref="M10:M264" si="0">SUM(F10:K10)</f>
        <v>32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128</v>
      </c>
      <c r="D11" s="74" t="s">
        <v>129</v>
      </c>
      <c r="E11" s="73" t="s">
        <v>128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130</v>
      </c>
      <c r="C12" s="541" t="s">
        <v>131</v>
      </c>
      <c r="D12" s="83" t="s">
        <v>132</v>
      </c>
      <c r="E12" s="57" t="s">
        <v>133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134</v>
      </c>
      <c r="C13" s="513"/>
      <c r="D13" s="83" t="s">
        <v>135</v>
      </c>
      <c r="E13" s="57" t="s">
        <v>136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137</v>
      </c>
      <c r="C14" s="513"/>
      <c r="D14" s="83" t="s">
        <v>138</v>
      </c>
      <c r="E14" s="57" t="s">
        <v>139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140</v>
      </c>
      <c r="C15" s="513"/>
      <c r="D15" s="83" t="s">
        <v>141</v>
      </c>
      <c r="E15" s="57" t="s">
        <v>142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514"/>
      <c r="D16" s="89" t="s">
        <v>143</v>
      </c>
      <c r="E16" s="90" t="s">
        <v>144</v>
      </c>
      <c r="F16" s="92">
        <f t="shared" ref="F16:K16" si="1">SUM(F12:F15)</f>
        <v>0</v>
      </c>
      <c r="G16" s="92">
        <f t="shared" si="1"/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145</v>
      </c>
      <c r="C17" s="541" t="s">
        <v>146</v>
      </c>
      <c r="D17" s="94" t="s">
        <v>147</v>
      </c>
      <c r="E17" s="95" t="s">
        <v>148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149</v>
      </c>
      <c r="C18" s="513"/>
      <c r="D18" s="94" t="s">
        <v>150</v>
      </c>
      <c r="E18" s="95" t="s">
        <v>151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514"/>
      <c r="D19" s="89" t="s">
        <v>152</v>
      </c>
      <c r="E19" s="90" t="s">
        <v>153</v>
      </c>
      <c r="F19" s="92">
        <f t="shared" ref="F19:K19" si="2">SUM(F17:F18)</f>
        <v>6</v>
      </c>
      <c r="G19" s="92">
        <f t="shared" si="2"/>
        <v>6</v>
      </c>
      <c r="H19" s="92">
        <f t="shared" si="2"/>
        <v>4</v>
      </c>
      <c r="I19" s="92">
        <f t="shared" si="2"/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154</v>
      </c>
      <c r="C20" s="99" t="s">
        <v>155</v>
      </c>
      <c r="D20" s="89" t="s">
        <v>156</v>
      </c>
      <c r="E20" s="90" t="s">
        <v>157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544" t="s">
        <v>158</v>
      </c>
      <c r="C21" s="541" t="s">
        <v>128</v>
      </c>
      <c r="D21" s="89" t="s">
        <v>159</v>
      </c>
      <c r="E21" s="538" t="s">
        <v>128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513"/>
      <c r="C22" s="513"/>
      <c r="D22" s="89" t="s">
        <v>160</v>
      </c>
      <c r="E22" s="513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514"/>
      <c r="C23" s="514"/>
      <c r="D23" s="89" t="s">
        <v>161</v>
      </c>
      <c r="E23" s="514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162</v>
      </c>
      <c r="C24" s="541" t="s">
        <v>163</v>
      </c>
      <c r="D24" s="83" t="s">
        <v>164</v>
      </c>
      <c r="E24" s="57" t="s">
        <v>165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166</v>
      </c>
      <c r="C25" s="513"/>
      <c r="D25" s="83" t="s">
        <v>167</v>
      </c>
      <c r="E25" s="57" t="s">
        <v>168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169</v>
      </c>
      <c r="C26" s="513"/>
      <c r="D26" s="83" t="s">
        <v>170</v>
      </c>
      <c r="E26" s="57" t="s">
        <v>171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172</v>
      </c>
      <c r="C27" s="513"/>
      <c r="D27" s="83" t="s">
        <v>173</v>
      </c>
      <c r="E27" s="57" t="s">
        <v>174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514"/>
      <c r="D28" s="89" t="s">
        <v>175</v>
      </c>
      <c r="E28" s="90" t="s">
        <v>176</v>
      </c>
      <c r="F28" s="92">
        <f t="shared" ref="F28:K28" si="3">SUM(F24:F27)</f>
        <v>0</v>
      </c>
      <c r="G28" s="92">
        <f t="shared" si="3"/>
        <v>0</v>
      </c>
      <c r="H28" s="92">
        <f t="shared" si="3"/>
        <v>0</v>
      </c>
      <c r="I28" s="92">
        <f t="shared" si="3"/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177</v>
      </c>
      <c r="C29" s="546" t="s">
        <v>178</v>
      </c>
      <c r="D29" s="69" t="s">
        <v>179</v>
      </c>
      <c r="E29" s="102" t="s">
        <v>180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181</v>
      </c>
      <c r="C30" s="513"/>
      <c r="D30" s="69" t="s">
        <v>182</v>
      </c>
      <c r="E30" s="102" t="s">
        <v>183</v>
      </c>
      <c r="F30" s="150">
        <v>0</v>
      </c>
      <c r="G30" s="150">
        <v>0</v>
      </c>
      <c r="H30" s="150">
        <v>0</v>
      </c>
      <c r="I30" s="104"/>
      <c r="J30" s="104"/>
      <c r="K30" s="104"/>
      <c r="L30" s="100"/>
      <c r="M30" s="81">
        <f t="shared" si="0"/>
        <v>0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184</v>
      </c>
      <c r="C31" s="513"/>
      <c r="D31" s="69" t="s">
        <v>185</v>
      </c>
      <c r="E31" s="102" t="s">
        <v>186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187</v>
      </c>
      <c r="C32" s="513"/>
      <c r="D32" s="69" t="s">
        <v>188</v>
      </c>
      <c r="E32" s="102" t="s">
        <v>189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190</v>
      </c>
      <c r="C33" s="513"/>
      <c r="D33" s="69" t="s">
        <v>191</v>
      </c>
      <c r="E33" s="102" t="s">
        <v>192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193</v>
      </c>
      <c r="C34" s="513"/>
      <c r="D34" s="69" t="s">
        <v>194</v>
      </c>
      <c r="E34" s="102" t="s">
        <v>195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196</v>
      </c>
      <c r="C35" s="514"/>
      <c r="D35" s="69" t="s">
        <v>197</v>
      </c>
      <c r="E35" s="102" t="s">
        <v>198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199</v>
      </c>
      <c r="C36" s="541" t="s">
        <v>200</v>
      </c>
      <c r="D36" s="83" t="s">
        <v>201</v>
      </c>
      <c r="E36" s="57" t="s">
        <v>202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203</v>
      </c>
      <c r="C37" s="513"/>
      <c r="D37" s="83" t="s">
        <v>204</v>
      </c>
      <c r="E37" s="57" t="s">
        <v>205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206</v>
      </c>
      <c r="C38" s="513"/>
      <c r="D38" s="83" t="s">
        <v>207</v>
      </c>
      <c r="E38" s="57" t="s">
        <v>208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209</v>
      </c>
      <c r="C39" s="513"/>
      <c r="D39" s="83" t="s">
        <v>210</v>
      </c>
      <c r="E39" s="57" t="s">
        <v>211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514"/>
      <c r="D40" s="89" t="s">
        <v>212</v>
      </c>
      <c r="E40" s="90" t="s">
        <v>200</v>
      </c>
      <c r="F40" s="92">
        <f t="shared" ref="F40:K40" si="4">+F36+F37+F38+F39</f>
        <v>1</v>
      </c>
      <c r="G40" s="92">
        <f t="shared" si="4"/>
        <v>1</v>
      </c>
      <c r="H40" s="92">
        <f t="shared" si="4"/>
        <v>1</v>
      </c>
      <c r="I40" s="92">
        <f t="shared" si="4"/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547" t="s">
        <v>213</v>
      </c>
      <c r="C41" s="541" t="s">
        <v>214</v>
      </c>
      <c r="D41" s="83" t="s">
        <v>215</v>
      </c>
      <c r="E41" s="57" t="s">
        <v>216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514"/>
      <c r="C42" s="513"/>
      <c r="D42" s="83" t="s">
        <v>217</v>
      </c>
      <c r="E42" s="57" t="s">
        <v>218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547" t="s">
        <v>219</v>
      </c>
      <c r="C43" s="513"/>
      <c r="D43" s="83" t="s">
        <v>220</v>
      </c>
      <c r="E43" s="57" t="s">
        <v>221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514"/>
      <c r="C44" s="513"/>
      <c r="D44" s="83" t="s">
        <v>222</v>
      </c>
      <c r="E44" s="57" t="s">
        <v>223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514"/>
      <c r="D45" s="89" t="s">
        <v>224</v>
      </c>
      <c r="E45" s="90" t="s">
        <v>214</v>
      </c>
      <c r="F45" s="92">
        <f t="shared" ref="F45:K45" si="5">+F41+F42+F43+F44</f>
        <v>1</v>
      </c>
      <c r="G45" s="92">
        <f t="shared" si="5"/>
        <v>1</v>
      </c>
      <c r="H45" s="92">
        <f t="shared" si="5"/>
        <v>1</v>
      </c>
      <c r="I45" s="92">
        <f t="shared" si="5"/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538">
        <v>4</v>
      </c>
      <c r="C46" s="538" t="s">
        <v>225</v>
      </c>
      <c r="D46" s="89" t="s">
        <v>226</v>
      </c>
      <c r="E46" s="90" t="s">
        <v>227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513"/>
      <c r="C47" s="513"/>
      <c r="D47" s="89" t="s">
        <v>228</v>
      </c>
      <c r="E47" s="90" t="s">
        <v>229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514"/>
      <c r="C48" s="514"/>
      <c r="D48" s="89" t="s">
        <v>230</v>
      </c>
      <c r="E48" s="90" t="s">
        <v>231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538" t="s">
        <v>232</v>
      </c>
      <c r="C49" s="541" t="s">
        <v>233</v>
      </c>
      <c r="D49" s="89" t="s">
        <v>234</v>
      </c>
      <c r="E49" s="90" t="s">
        <v>235</v>
      </c>
      <c r="F49" s="111">
        <v>0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0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513"/>
      <c r="C50" s="513"/>
      <c r="D50" s="89" t="s">
        <v>236</v>
      </c>
      <c r="E50" s="90" t="s">
        <v>237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513"/>
      <c r="C51" s="513"/>
      <c r="D51" s="74" t="s">
        <v>238</v>
      </c>
      <c r="E51" s="102" t="s">
        <v>239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513"/>
      <c r="C52" s="513"/>
      <c r="D52" s="89" t="s">
        <v>240</v>
      </c>
      <c r="E52" s="90" t="s">
        <v>241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514"/>
      <c r="C53" s="513"/>
      <c r="D53" s="89" t="s">
        <v>242</v>
      </c>
      <c r="E53" s="90" t="s">
        <v>243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538" t="s">
        <v>244</v>
      </c>
      <c r="C54" s="513"/>
      <c r="D54" s="83" t="s">
        <v>245</v>
      </c>
      <c r="E54" s="57" t="s">
        <v>246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513"/>
      <c r="C55" s="513"/>
      <c r="D55" s="83" t="s">
        <v>247</v>
      </c>
      <c r="E55" s="57" t="s">
        <v>248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513"/>
      <c r="C56" s="513"/>
      <c r="D56" s="83" t="s">
        <v>249</v>
      </c>
      <c r="E56" s="57" t="s">
        <v>250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513"/>
      <c r="C57" s="513"/>
      <c r="D57" s="83" t="s">
        <v>251</v>
      </c>
      <c r="E57" s="57" t="s">
        <v>252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514"/>
      <c r="C58" s="514"/>
      <c r="D58" s="89" t="s">
        <v>253</v>
      </c>
      <c r="E58" s="90" t="s">
        <v>254</v>
      </c>
      <c r="F58" s="92">
        <f t="shared" ref="F58:K58" si="6">+F54+F55+F56+F57</f>
        <v>0</v>
      </c>
      <c r="G58" s="92">
        <f t="shared" si="6"/>
        <v>0</v>
      </c>
      <c r="H58" s="92">
        <f t="shared" si="6"/>
        <v>0</v>
      </c>
      <c r="I58" s="92">
        <f t="shared" si="6"/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0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544" t="s">
        <v>255</v>
      </c>
      <c r="C59" s="541" t="s">
        <v>256</v>
      </c>
      <c r="D59" s="83" t="s">
        <v>257</v>
      </c>
      <c r="E59" s="57" t="s">
        <v>258</v>
      </c>
      <c r="F59" s="84">
        <v>0</v>
      </c>
      <c r="G59" s="84">
        <v>0</v>
      </c>
      <c r="H59" s="84">
        <v>0</v>
      </c>
      <c r="I59" s="84"/>
      <c r="J59" s="84"/>
      <c r="K59" s="84"/>
      <c r="L59" s="13"/>
      <c r="M59" s="81">
        <f t="shared" si="0"/>
        <v>0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513"/>
      <c r="C60" s="513"/>
      <c r="D60" s="83" t="s">
        <v>259</v>
      </c>
      <c r="E60" s="57" t="s">
        <v>260</v>
      </c>
      <c r="F60" s="84">
        <v>0</v>
      </c>
      <c r="G60" s="84">
        <v>0</v>
      </c>
      <c r="H60" s="84">
        <v>0</v>
      </c>
      <c r="I60" s="84"/>
      <c r="J60" s="84"/>
      <c r="K60" s="84"/>
      <c r="L60" s="13"/>
      <c r="M60" s="81">
        <f t="shared" si="0"/>
        <v>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513"/>
      <c r="C61" s="513"/>
      <c r="D61" s="83" t="s">
        <v>261</v>
      </c>
      <c r="E61" s="57" t="s">
        <v>262</v>
      </c>
      <c r="F61" s="84">
        <v>0</v>
      </c>
      <c r="G61" s="84">
        <v>0</v>
      </c>
      <c r="H61" s="84">
        <v>0</v>
      </c>
      <c r="I61" s="84"/>
      <c r="J61" s="84"/>
      <c r="K61" s="84"/>
      <c r="L61" s="13"/>
      <c r="M61" s="81">
        <f t="shared" si="0"/>
        <v>0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514"/>
      <c r="C62" s="513"/>
      <c r="D62" s="83" t="s">
        <v>263</v>
      </c>
      <c r="E62" s="57" t="s">
        <v>264</v>
      </c>
      <c r="F62" s="84">
        <v>0</v>
      </c>
      <c r="G62" s="84">
        <v>0</v>
      </c>
      <c r="H62" s="84">
        <v>0</v>
      </c>
      <c r="I62" s="84"/>
      <c r="J62" s="84"/>
      <c r="K62" s="84"/>
      <c r="L62" s="13"/>
      <c r="M62" s="81">
        <f t="shared" si="0"/>
        <v>0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544" t="s">
        <v>265</v>
      </c>
      <c r="C63" s="513"/>
      <c r="D63" s="83" t="s">
        <v>266</v>
      </c>
      <c r="E63" s="57" t="s">
        <v>267</v>
      </c>
      <c r="F63" s="84">
        <v>0</v>
      </c>
      <c r="G63" s="84">
        <v>0</v>
      </c>
      <c r="H63" s="84">
        <v>0</v>
      </c>
      <c r="I63" s="84"/>
      <c r="J63" s="84"/>
      <c r="K63" s="84"/>
      <c r="L63" s="13"/>
      <c r="M63" s="81">
        <f t="shared" si="0"/>
        <v>0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514"/>
      <c r="C64" s="513"/>
      <c r="D64" s="83" t="s">
        <v>268</v>
      </c>
      <c r="E64" s="57" t="s">
        <v>269</v>
      </c>
      <c r="F64" s="84">
        <v>0</v>
      </c>
      <c r="G64" s="84">
        <v>0</v>
      </c>
      <c r="H64" s="84">
        <v>0</v>
      </c>
      <c r="I64" s="84"/>
      <c r="J64" s="84"/>
      <c r="K64" s="84"/>
      <c r="L64" s="13"/>
      <c r="M64" s="81">
        <f t="shared" si="0"/>
        <v>0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544" t="s">
        <v>270</v>
      </c>
      <c r="C65" s="513"/>
      <c r="D65" s="83" t="s">
        <v>271</v>
      </c>
      <c r="E65" s="57" t="s">
        <v>272</v>
      </c>
      <c r="F65" s="84">
        <v>0</v>
      </c>
      <c r="G65" s="84">
        <v>0</v>
      </c>
      <c r="H65" s="84">
        <v>0</v>
      </c>
      <c r="I65" s="84"/>
      <c r="J65" s="84"/>
      <c r="K65" s="84"/>
      <c r="L65" s="13"/>
      <c r="M65" s="81">
        <f t="shared" si="0"/>
        <v>0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514"/>
      <c r="C66" s="513"/>
      <c r="D66" s="83" t="s">
        <v>273</v>
      </c>
      <c r="E66" s="57" t="s">
        <v>274</v>
      </c>
      <c r="F66" s="84">
        <v>0</v>
      </c>
      <c r="G66" s="84">
        <v>0</v>
      </c>
      <c r="H66" s="84">
        <v>0</v>
      </c>
      <c r="I66" s="84"/>
      <c r="J66" s="84"/>
      <c r="K66" s="84"/>
      <c r="L66" s="13"/>
      <c r="M66" s="81">
        <f t="shared" si="0"/>
        <v>0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544" t="s">
        <v>275</v>
      </c>
      <c r="C67" s="513"/>
      <c r="D67" s="83" t="s">
        <v>276</v>
      </c>
      <c r="E67" s="57" t="s">
        <v>277</v>
      </c>
      <c r="F67" s="84">
        <v>1</v>
      </c>
      <c r="G67" s="84">
        <v>1</v>
      </c>
      <c r="H67" s="84">
        <v>1</v>
      </c>
      <c r="I67" s="84"/>
      <c r="J67" s="84"/>
      <c r="K67" s="84"/>
      <c r="L67" s="13"/>
      <c r="M67" s="81">
        <f t="shared" si="0"/>
        <v>3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514"/>
      <c r="C68" s="513"/>
      <c r="D68" s="83" t="s">
        <v>278</v>
      </c>
      <c r="E68" s="57" t="s">
        <v>279</v>
      </c>
      <c r="F68" s="84">
        <v>15</v>
      </c>
      <c r="G68" s="84">
        <v>10</v>
      </c>
      <c r="H68" s="84">
        <v>10</v>
      </c>
      <c r="I68" s="84"/>
      <c r="J68" s="84"/>
      <c r="K68" s="84"/>
      <c r="L68" s="13"/>
      <c r="M68" s="81">
        <f t="shared" si="0"/>
        <v>35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544" t="s">
        <v>280</v>
      </c>
      <c r="C69" s="513"/>
      <c r="D69" s="83" t="s">
        <v>281</v>
      </c>
      <c r="E69" s="57" t="s">
        <v>282</v>
      </c>
      <c r="F69" s="84">
        <v>1</v>
      </c>
      <c r="G69" s="84">
        <v>1</v>
      </c>
      <c r="H69" s="84">
        <v>1</v>
      </c>
      <c r="I69" s="84"/>
      <c r="J69" s="84"/>
      <c r="K69" s="84"/>
      <c r="L69" s="13"/>
      <c r="M69" s="81">
        <f t="shared" si="0"/>
        <v>3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514"/>
      <c r="C70" s="513"/>
      <c r="D70" s="83" t="s">
        <v>283</v>
      </c>
      <c r="E70" s="57" t="s">
        <v>284</v>
      </c>
      <c r="F70" s="84">
        <v>15</v>
      </c>
      <c r="G70" s="84">
        <v>10</v>
      </c>
      <c r="H70" s="84">
        <v>10</v>
      </c>
      <c r="I70" s="84"/>
      <c r="J70" s="84"/>
      <c r="K70" s="84"/>
      <c r="L70" s="13"/>
      <c r="M70" s="81">
        <f t="shared" si="0"/>
        <v>35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544" t="s">
        <v>285</v>
      </c>
      <c r="C71" s="513"/>
      <c r="D71" s="83" t="s">
        <v>286</v>
      </c>
      <c r="E71" s="57" t="s">
        <v>287</v>
      </c>
      <c r="F71" s="84">
        <v>0</v>
      </c>
      <c r="G71" s="84">
        <v>0</v>
      </c>
      <c r="H71" s="84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514"/>
      <c r="C72" s="513"/>
      <c r="D72" s="83" t="s">
        <v>288</v>
      </c>
      <c r="E72" s="57" t="s">
        <v>289</v>
      </c>
      <c r="F72" s="84">
        <v>0</v>
      </c>
      <c r="G72" s="84">
        <v>0</v>
      </c>
      <c r="H72" s="84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544" t="s">
        <v>290</v>
      </c>
      <c r="C73" s="513"/>
      <c r="D73" s="83" t="s">
        <v>291</v>
      </c>
      <c r="E73" s="57" t="s">
        <v>287</v>
      </c>
      <c r="F73" s="84">
        <v>0</v>
      </c>
      <c r="G73" s="84">
        <v>0</v>
      </c>
      <c r="H73" s="84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514"/>
      <c r="C74" s="513"/>
      <c r="D74" s="83" t="s">
        <v>292</v>
      </c>
      <c r="E74" s="57" t="s">
        <v>289</v>
      </c>
      <c r="F74" s="84">
        <v>0</v>
      </c>
      <c r="G74" s="84">
        <v>0</v>
      </c>
      <c r="H74" s="84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544" t="s">
        <v>293</v>
      </c>
      <c r="C75" s="513"/>
      <c r="D75" s="83" t="s">
        <v>294</v>
      </c>
      <c r="E75" s="57" t="s">
        <v>295</v>
      </c>
      <c r="F75" s="84">
        <v>0</v>
      </c>
      <c r="G75" s="84">
        <v>0</v>
      </c>
      <c r="H75" s="84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514"/>
      <c r="C76" s="513"/>
      <c r="D76" s="83" t="s">
        <v>296</v>
      </c>
      <c r="E76" s="57" t="s">
        <v>297</v>
      </c>
      <c r="F76" s="84">
        <v>0</v>
      </c>
      <c r="G76" s="84">
        <v>0</v>
      </c>
      <c r="H76" s="84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544" t="s">
        <v>298</v>
      </c>
      <c r="C77" s="513"/>
      <c r="D77" s="83" t="s">
        <v>299</v>
      </c>
      <c r="E77" s="57" t="s">
        <v>300</v>
      </c>
      <c r="F77" s="84">
        <v>0</v>
      </c>
      <c r="G77" s="84">
        <v>0</v>
      </c>
      <c r="H77" s="84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514"/>
      <c r="C78" s="513"/>
      <c r="D78" s="83" t="s">
        <v>301</v>
      </c>
      <c r="E78" s="57" t="s">
        <v>302</v>
      </c>
      <c r="F78" s="84">
        <v>0</v>
      </c>
      <c r="G78" s="84">
        <v>0</v>
      </c>
      <c r="H78" s="84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544" t="s">
        <v>303</v>
      </c>
      <c r="C79" s="513"/>
      <c r="D79" s="83" t="s">
        <v>304</v>
      </c>
      <c r="E79" s="57" t="s">
        <v>305</v>
      </c>
      <c r="F79" s="84">
        <v>0</v>
      </c>
      <c r="G79" s="84">
        <v>0</v>
      </c>
      <c r="H79" s="84">
        <v>0</v>
      </c>
      <c r="I79" s="84"/>
      <c r="J79" s="84"/>
      <c r="K79" s="84"/>
      <c r="L79" s="13"/>
      <c r="M79" s="81">
        <f t="shared" si="0"/>
        <v>0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514"/>
      <c r="C80" s="513"/>
      <c r="D80" s="83" t="s">
        <v>306</v>
      </c>
      <c r="E80" s="57" t="s">
        <v>307</v>
      </c>
      <c r="F80" s="84">
        <v>0</v>
      </c>
      <c r="G80" s="84">
        <v>0</v>
      </c>
      <c r="H80" s="84">
        <v>0</v>
      </c>
      <c r="I80" s="84"/>
      <c r="J80" s="84"/>
      <c r="K80" s="84"/>
      <c r="L80" s="13"/>
      <c r="M80" s="81">
        <f t="shared" si="0"/>
        <v>0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544" t="s">
        <v>308</v>
      </c>
      <c r="C81" s="513"/>
      <c r="D81" s="83" t="s">
        <v>309</v>
      </c>
      <c r="E81" s="57" t="s">
        <v>310</v>
      </c>
      <c r="F81" s="84">
        <v>0</v>
      </c>
      <c r="G81" s="84">
        <v>0</v>
      </c>
      <c r="H81" s="84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514"/>
      <c r="C82" s="513"/>
      <c r="D82" s="83" t="s">
        <v>311</v>
      </c>
      <c r="E82" s="57" t="s">
        <v>312</v>
      </c>
      <c r="F82" s="84">
        <v>0</v>
      </c>
      <c r="G82" s="84">
        <v>0</v>
      </c>
      <c r="H82" s="84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544" t="s">
        <v>313</v>
      </c>
      <c r="C83" s="513"/>
      <c r="D83" s="83" t="s">
        <v>314</v>
      </c>
      <c r="E83" s="57" t="s">
        <v>315</v>
      </c>
      <c r="F83" s="84">
        <v>1</v>
      </c>
      <c r="G83" s="84">
        <v>1</v>
      </c>
      <c r="H83" s="84">
        <v>1</v>
      </c>
      <c r="I83" s="84"/>
      <c r="J83" s="84"/>
      <c r="K83" s="84"/>
      <c r="L83" s="13"/>
      <c r="M83" s="81">
        <f t="shared" si="0"/>
        <v>3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514"/>
      <c r="C84" s="513"/>
      <c r="D84" s="83" t="s">
        <v>316</v>
      </c>
      <c r="E84" s="57" t="s">
        <v>317</v>
      </c>
      <c r="F84" s="84">
        <v>15</v>
      </c>
      <c r="G84" s="84">
        <v>10</v>
      </c>
      <c r="H84" s="84">
        <v>10</v>
      </c>
      <c r="I84" s="84"/>
      <c r="J84" s="84"/>
      <c r="K84" s="84"/>
      <c r="L84" s="13"/>
      <c r="M84" s="81">
        <f t="shared" si="0"/>
        <v>35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544" t="s">
        <v>318</v>
      </c>
      <c r="C85" s="513"/>
      <c r="D85" s="83" t="s">
        <v>319</v>
      </c>
      <c r="E85" s="57" t="s">
        <v>320</v>
      </c>
      <c r="F85" s="84">
        <v>0</v>
      </c>
      <c r="G85" s="84">
        <v>0</v>
      </c>
      <c r="H85" s="84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514"/>
      <c r="C86" s="513"/>
      <c r="D86" s="83" t="s">
        <v>321</v>
      </c>
      <c r="E86" s="57" t="s">
        <v>322</v>
      </c>
      <c r="F86" s="84">
        <v>0</v>
      </c>
      <c r="G86" s="84">
        <v>0</v>
      </c>
      <c r="H86" s="84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544" t="s">
        <v>323</v>
      </c>
      <c r="C87" s="513"/>
      <c r="D87" s="83" t="s">
        <v>324</v>
      </c>
      <c r="E87" s="57" t="s">
        <v>325</v>
      </c>
      <c r="F87" s="84">
        <v>0</v>
      </c>
      <c r="G87" s="84">
        <v>0</v>
      </c>
      <c r="H87" s="84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514"/>
      <c r="C88" s="513"/>
      <c r="D88" s="83" t="s">
        <v>326</v>
      </c>
      <c r="E88" s="57" t="s">
        <v>327</v>
      </c>
      <c r="F88" s="84">
        <v>0</v>
      </c>
      <c r="G88" s="84">
        <v>0</v>
      </c>
      <c r="H88" s="84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544" t="s">
        <v>328</v>
      </c>
      <c r="C89" s="513"/>
      <c r="D89" s="83" t="s">
        <v>329</v>
      </c>
      <c r="E89" s="57" t="s">
        <v>330</v>
      </c>
      <c r="F89" s="84">
        <v>0</v>
      </c>
      <c r="G89" s="84">
        <v>0</v>
      </c>
      <c r="H89" s="84">
        <v>0</v>
      </c>
      <c r="I89" s="84"/>
      <c r="J89" s="84"/>
      <c r="K89" s="84"/>
      <c r="L89" s="13"/>
      <c r="M89" s="81">
        <f t="shared" si="0"/>
        <v>0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514"/>
      <c r="C90" s="513"/>
      <c r="D90" s="83" t="s">
        <v>331</v>
      </c>
      <c r="E90" s="57" t="s">
        <v>332</v>
      </c>
      <c r="F90" s="84">
        <v>0</v>
      </c>
      <c r="G90" s="84">
        <v>0</v>
      </c>
      <c r="H90" s="84">
        <v>0</v>
      </c>
      <c r="I90" s="84"/>
      <c r="J90" s="84"/>
      <c r="K90" s="84"/>
      <c r="L90" s="13"/>
      <c r="M90" s="81">
        <f t="shared" si="0"/>
        <v>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538">
        <v>6</v>
      </c>
      <c r="C91" s="513"/>
      <c r="D91" s="89" t="s">
        <v>333</v>
      </c>
      <c r="E91" s="90" t="s">
        <v>334</v>
      </c>
      <c r="F91" s="92">
        <f>F59+F61+F63+F65+F67+F69+F71+F73+F75+F77+F79+F81+F83+F85+F87+F89</f>
        <v>3</v>
      </c>
      <c r="G91" s="92">
        <f>G59+G61+G63+G65+G67+G69+G71+G73+G75+G77+G79+G81+G83+G85+G87+G89</f>
        <v>3</v>
      </c>
      <c r="H91" s="92">
        <f t="shared" ref="H91" si="7">H59+H61+H63+H65+H67+H69+H71+H73+H75+H77+H79+H81+H83+H85+H87+H89</f>
        <v>3</v>
      </c>
      <c r="I91" s="92">
        <f t="shared" ref="I91:K91" si="8">I59+I61+I63+I65+I67+I69+I71+I73+I75+I77+I79+I81+I83+I85+I87+I89</f>
        <v>0</v>
      </c>
      <c r="J91" s="92">
        <f t="shared" si="8"/>
        <v>0</v>
      </c>
      <c r="K91" s="92">
        <f t="shared" si="8"/>
        <v>0</v>
      </c>
      <c r="L91" s="13"/>
      <c r="M91" s="81">
        <f t="shared" si="0"/>
        <v>9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514"/>
      <c r="C92" s="514"/>
      <c r="D92" s="89" t="s">
        <v>335</v>
      </c>
      <c r="E92" s="90" t="s">
        <v>336</v>
      </c>
      <c r="F92" s="92">
        <f t="shared" ref="F92:H92" si="9">+F94+F96+F98+F100+F68+F70+F72+F74+F76+F78+F80+F82+F84+F86+F88+F90</f>
        <v>1540</v>
      </c>
      <c r="G92" s="92">
        <f t="shared" si="9"/>
        <v>1165</v>
      </c>
      <c r="H92" s="92">
        <f t="shared" si="9"/>
        <v>1025</v>
      </c>
      <c r="I92" s="92">
        <f t="shared" ref="I92:K92" si="10">+I60+I62+I64+I66+I68+I70+I72+I74+I76+I78+I80+I82+I84+I86+I88+I90</f>
        <v>0</v>
      </c>
      <c r="J92" s="92">
        <f t="shared" si="10"/>
        <v>0</v>
      </c>
      <c r="K92" s="92">
        <f t="shared" si="10"/>
        <v>0</v>
      </c>
      <c r="L92" s="13"/>
      <c r="M92" s="81">
        <f t="shared" si="0"/>
        <v>3730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544" t="s">
        <v>337</v>
      </c>
      <c r="C93" s="541" t="s">
        <v>338</v>
      </c>
      <c r="D93" s="83" t="s">
        <v>257</v>
      </c>
      <c r="E93" s="57" t="s">
        <v>258</v>
      </c>
      <c r="F93" s="84">
        <v>13</v>
      </c>
      <c r="G93" s="84">
        <v>10</v>
      </c>
      <c r="H93" s="84">
        <v>9</v>
      </c>
      <c r="I93" s="84"/>
      <c r="J93" s="84"/>
      <c r="K93" s="84"/>
      <c r="L93" s="13"/>
      <c r="M93" s="81">
        <f t="shared" si="0"/>
        <v>32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513"/>
      <c r="C94" s="513"/>
      <c r="D94" s="83" t="s">
        <v>259</v>
      </c>
      <c r="E94" s="57" t="s">
        <v>260</v>
      </c>
      <c r="F94" s="84">
        <v>585</v>
      </c>
      <c r="G94" s="84">
        <v>450</v>
      </c>
      <c r="H94" s="84">
        <v>400</v>
      </c>
      <c r="I94" s="84"/>
      <c r="J94" s="84"/>
      <c r="K94" s="84"/>
      <c r="L94" s="13"/>
      <c r="M94" s="81">
        <f t="shared" si="0"/>
        <v>1435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513"/>
      <c r="C95" s="513"/>
      <c r="D95" s="83" t="s">
        <v>261</v>
      </c>
      <c r="E95" s="57" t="s">
        <v>262</v>
      </c>
      <c r="F95" s="84">
        <v>13</v>
      </c>
      <c r="G95" s="84">
        <v>10</v>
      </c>
      <c r="H95" s="84">
        <v>9</v>
      </c>
      <c r="I95" s="84"/>
      <c r="J95" s="84"/>
      <c r="K95" s="84"/>
      <c r="L95" s="13"/>
      <c r="M95" s="81">
        <f t="shared" si="0"/>
        <v>32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514"/>
      <c r="C96" s="513"/>
      <c r="D96" s="83" t="s">
        <v>263</v>
      </c>
      <c r="E96" s="57" t="s">
        <v>264</v>
      </c>
      <c r="F96" s="84">
        <v>585</v>
      </c>
      <c r="G96" s="84">
        <v>450</v>
      </c>
      <c r="H96" s="84">
        <v>400</v>
      </c>
      <c r="I96" s="84"/>
      <c r="J96" s="84"/>
      <c r="K96" s="84"/>
      <c r="L96" s="13"/>
      <c r="M96" s="81">
        <f t="shared" si="0"/>
        <v>1435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544" t="s">
        <v>339</v>
      </c>
      <c r="C97" s="513"/>
      <c r="D97" s="83" t="s">
        <v>266</v>
      </c>
      <c r="E97" s="57" t="s">
        <v>267</v>
      </c>
      <c r="F97" s="149">
        <v>0</v>
      </c>
      <c r="G97" s="149">
        <v>0</v>
      </c>
      <c r="H97" s="149">
        <v>0</v>
      </c>
      <c r="I97" s="84"/>
      <c r="J97" s="84"/>
      <c r="K97" s="84"/>
      <c r="L97" s="13"/>
      <c r="M97" s="81">
        <f t="shared" si="0"/>
        <v>0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514"/>
      <c r="C98" s="513"/>
      <c r="D98" s="83" t="s">
        <v>268</v>
      </c>
      <c r="E98" s="57" t="s">
        <v>269</v>
      </c>
      <c r="F98" s="149">
        <v>195</v>
      </c>
      <c r="G98" s="149">
        <v>135</v>
      </c>
      <c r="H98" s="149">
        <v>105</v>
      </c>
      <c r="I98" s="84"/>
      <c r="J98" s="84"/>
      <c r="K98" s="84"/>
      <c r="L98" s="13"/>
      <c r="M98" s="81">
        <f t="shared" si="0"/>
        <v>435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544" t="s">
        <v>340</v>
      </c>
      <c r="C99" s="513"/>
      <c r="D99" s="83" t="s">
        <v>271</v>
      </c>
      <c r="E99" s="57" t="s">
        <v>272</v>
      </c>
      <c r="F99" s="149">
        <v>13</v>
      </c>
      <c r="G99" s="149">
        <v>10</v>
      </c>
      <c r="H99" s="149">
        <v>9</v>
      </c>
      <c r="I99" s="84"/>
      <c r="J99" s="84"/>
      <c r="K99" s="84"/>
      <c r="L99" s="13"/>
      <c r="M99" s="81">
        <f t="shared" si="0"/>
        <v>32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514"/>
      <c r="C100" s="513"/>
      <c r="D100" s="83" t="s">
        <v>273</v>
      </c>
      <c r="E100" s="57" t="s">
        <v>274</v>
      </c>
      <c r="F100" s="149">
        <v>130</v>
      </c>
      <c r="G100" s="149">
        <v>100</v>
      </c>
      <c r="H100" s="149">
        <v>90</v>
      </c>
      <c r="I100" s="84"/>
      <c r="J100" s="84"/>
      <c r="K100" s="84"/>
      <c r="L100" s="13"/>
      <c r="M100" s="81">
        <f t="shared" si="0"/>
        <v>320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544" t="s">
        <v>341</v>
      </c>
      <c r="C101" s="513"/>
      <c r="D101" s="83" t="s">
        <v>276</v>
      </c>
      <c r="E101" s="57" t="s">
        <v>277</v>
      </c>
      <c r="F101" s="84">
        <v>0</v>
      </c>
      <c r="G101" s="84">
        <v>0</v>
      </c>
      <c r="H101" s="84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514"/>
      <c r="C102" s="513"/>
      <c r="D102" s="83" t="s">
        <v>278</v>
      </c>
      <c r="E102" s="57" t="s">
        <v>279</v>
      </c>
      <c r="F102" s="84">
        <v>0</v>
      </c>
      <c r="G102" s="84">
        <v>0</v>
      </c>
      <c r="H102" s="84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544" t="s">
        <v>342</v>
      </c>
      <c r="C103" s="513"/>
      <c r="D103" s="83" t="s">
        <v>281</v>
      </c>
      <c r="E103" s="57" t="s">
        <v>282</v>
      </c>
      <c r="F103" s="84">
        <v>0</v>
      </c>
      <c r="G103" s="84">
        <v>0</v>
      </c>
      <c r="H103" s="84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514"/>
      <c r="C104" s="513"/>
      <c r="D104" s="83" t="s">
        <v>283</v>
      </c>
      <c r="E104" s="57" t="s">
        <v>284</v>
      </c>
      <c r="F104" s="84">
        <v>0</v>
      </c>
      <c r="G104" s="84">
        <v>0</v>
      </c>
      <c r="H104" s="84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544" t="s">
        <v>343</v>
      </c>
      <c r="C105" s="513"/>
      <c r="D105" s="83" t="s">
        <v>286</v>
      </c>
      <c r="E105" s="57" t="s">
        <v>287</v>
      </c>
      <c r="F105" s="84">
        <v>0</v>
      </c>
      <c r="G105" s="84">
        <v>0</v>
      </c>
      <c r="H105" s="84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514"/>
      <c r="C106" s="513"/>
      <c r="D106" s="83" t="s">
        <v>288</v>
      </c>
      <c r="E106" s="57" t="s">
        <v>289</v>
      </c>
      <c r="F106" s="84">
        <v>0</v>
      </c>
      <c r="G106" s="84">
        <v>0</v>
      </c>
      <c r="H106" s="84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544" t="s">
        <v>344</v>
      </c>
      <c r="C107" s="513"/>
      <c r="D107" s="83" t="s">
        <v>291</v>
      </c>
      <c r="E107" s="57" t="s">
        <v>287</v>
      </c>
      <c r="F107" s="84">
        <v>0</v>
      </c>
      <c r="G107" s="84">
        <v>0</v>
      </c>
      <c r="H107" s="84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514"/>
      <c r="C108" s="513"/>
      <c r="D108" s="83" t="s">
        <v>292</v>
      </c>
      <c r="E108" s="57" t="s">
        <v>289</v>
      </c>
      <c r="F108" s="84">
        <v>0</v>
      </c>
      <c r="G108" s="84">
        <v>0</v>
      </c>
      <c r="H108" s="84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544" t="s">
        <v>345</v>
      </c>
      <c r="C109" s="513"/>
      <c r="D109" s="83" t="s">
        <v>294</v>
      </c>
      <c r="E109" s="57" t="s">
        <v>295</v>
      </c>
      <c r="F109" s="84">
        <v>0</v>
      </c>
      <c r="G109" s="84">
        <v>0</v>
      </c>
      <c r="H109" s="84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514"/>
      <c r="C110" s="513"/>
      <c r="D110" s="83" t="s">
        <v>296</v>
      </c>
      <c r="E110" s="57" t="s">
        <v>297</v>
      </c>
      <c r="F110" s="84">
        <v>0</v>
      </c>
      <c r="G110" s="84">
        <v>0</v>
      </c>
      <c r="H110" s="84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544" t="s">
        <v>346</v>
      </c>
      <c r="C111" s="513"/>
      <c r="D111" s="83" t="s">
        <v>299</v>
      </c>
      <c r="E111" s="57" t="s">
        <v>300</v>
      </c>
      <c r="F111" s="84">
        <v>4</v>
      </c>
      <c r="G111" s="84">
        <v>4</v>
      </c>
      <c r="H111" s="84">
        <v>4</v>
      </c>
      <c r="I111" s="84"/>
      <c r="J111" s="84"/>
      <c r="K111" s="84"/>
      <c r="L111" s="13"/>
      <c r="M111" s="81">
        <f t="shared" si="0"/>
        <v>12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514"/>
      <c r="C112" s="513"/>
      <c r="D112" s="83" t="s">
        <v>301</v>
      </c>
      <c r="E112" s="57" t="s">
        <v>302</v>
      </c>
      <c r="F112" s="84">
        <v>195</v>
      </c>
      <c r="G112" s="84">
        <v>193</v>
      </c>
      <c r="H112" s="84">
        <v>192</v>
      </c>
      <c r="I112" s="84"/>
      <c r="J112" s="84"/>
      <c r="K112" s="84"/>
      <c r="L112" s="13"/>
      <c r="M112" s="81">
        <f t="shared" si="0"/>
        <v>580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544" t="s">
        <v>347</v>
      </c>
      <c r="C113" s="513"/>
      <c r="D113" s="83" t="s">
        <v>304</v>
      </c>
      <c r="E113" s="57" t="s">
        <v>305</v>
      </c>
      <c r="F113" s="84">
        <v>0</v>
      </c>
      <c r="G113" s="84">
        <v>0</v>
      </c>
      <c r="H113" s="84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514"/>
      <c r="C114" s="513"/>
      <c r="D114" s="83" t="s">
        <v>306</v>
      </c>
      <c r="E114" s="57" t="s">
        <v>307</v>
      </c>
      <c r="F114" s="84">
        <v>0</v>
      </c>
      <c r="G114" s="84">
        <v>0</v>
      </c>
      <c r="H114" s="84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544" t="s">
        <v>348</v>
      </c>
      <c r="C115" s="513"/>
      <c r="D115" s="83" t="s">
        <v>309</v>
      </c>
      <c r="E115" s="57" t="s">
        <v>310</v>
      </c>
      <c r="F115" s="84">
        <v>0</v>
      </c>
      <c r="G115" s="84">
        <v>0</v>
      </c>
      <c r="H115" s="84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514"/>
      <c r="C116" s="513"/>
      <c r="D116" s="83" t="s">
        <v>311</v>
      </c>
      <c r="E116" s="57" t="s">
        <v>312</v>
      </c>
      <c r="F116" s="84">
        <v>0</v>
      </c>
      <c r="G116" s="84">
        <v>0</v>
      </c>
      <c r="H116" s="84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544" t="s">
        <v>349</v>
      </c>
      <c r="C117" s="513"/>
      <c r="D117" s="83" t="s">
        <v>314</v>
      </c>
      <c r="E117" s="57" t="s">
        <v>315</v>
      </c>
      <c r="F117" s="84">
        <v>13</v>
      </c>
      <c r="G117" s="84">
        <v>10</v>
      </c>
      <c r="H117" s="84">
        <v>9</v>
      </c>
      <c r="I117" s="84"/>
      <c r="J117" s="84"/>
      <c r="K117" s="84"/>
      <c r="L117" s="13"/>
      <c r="M117" s="81">
        <f t="shared" si="0"/>
        <v>32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514"/>
      <c r="C118" s="513"/>
      <c r="D118" s="83" t="s">
        <v>316</v>
      </c>
      <c r="E118" s="57" t="s">
        <v>317</v>
      </c>
      <c r="F118" s="149">
        <v>130</v>
      </c>
      <c r="G118" s="149">
        <v>100</v>
      </c>
      <c r="H118" s="149">
        <v>90</v>
      </c>
      <c r="I118" s="84"/>
      <c r="J118" s="84"/>
      <c r="K118" s="84"/>
      <c r="L118" s="13"/>
      <c r="M118" s="81">
        <f t="shared" si="0"/>
        <v>320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544" t="s">
        <v>350</v>
      </c>
      <c r="C119" s="513"/>
      <c r="D119" s="83" t="s">
        <v>319</v>
      </c>
      <c r="E119" s="57" t="s">
        <v>320</v>
      </c>
      <c r="F119" s="84">
        <v>0</v>
      </c>
      <c r="G119" s="84">
        <v>0</v>
      </c>
      <c r="H119" s="84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514"/>
      <c r="C120" s="513"/>
      <c r="D120" s="83" t="s">
        <v>321</v>
      </c>
      <c r="E120" s="57" t="s">
        <v>322</v>
      </c>
      <c r="F120" s="84">
        <v>0</v>
      </c>
      <c r="G120" s="84">
        <v>0</v>
      </c>
      <c r="H120" s="84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544" t="s">
        <v>351</v>
      </c>
      <c r="C121" s="513"/>
      <c r="D121" s="83" t="s">
        <v>324</v>
      </c>
      <c r="E121" s="57" t="s">
        <v>325</v>
      </c>
      <c r="F121" s="84">
        <v>0</v>
      </c>
      <c r="G121" s="84">
        <v>0</v>
      </c>
      <c r="H121" s="84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514"/>
      <c r="C122" s="513"/>
      <c r="D122" s="83" t="s">
        <v>326</v>
      </c>
      <c r="E122" s="57" t="s">
        <v>327</v>
      </c>
      <c r="F122" s="84">
        <v>0</v>
      </c>
      <c r="G122" s="84">
        <v>0</v>
      </c>
      <c r="H122" s="84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544" t="s">
        <v>352</v>
      </c>
      <c r="C123" s="513"/>
      <c r="D123" s="83" t="s">
        <v>329</v>
      </c>
      <c r="E123" s="57" t="s">
        <v>330</v>
      </c>
      <c r="F123" s="84">
        <v>0</v>
      </c>
      <c r="G123" s="84">
        <v>0</v>
      </c>
      <c r="H123" s="84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514"/>
      <c r="C124" s="513"/>
      <c r="D124" s="83" t="s">
        <v>331</v>
      </c>
      <c r="E124" s="57" t="s">
        <v>332</v>
      </c>
      <c r="F124" s="84">
        <v>0</v>
      </c>
      <c r="G124" s="84">
        <v>0</v>
      </c>
      <c r="H124" s="84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545">
        <v>7</v>
      </c>
      <c r="C125" s="513"/>
      <c r="D125" s="89" t="s">
        <v>333</v>
      </c>
      <c r="E125" s="90" t="s">
        <v>334</v>
      </c>
      <c r="F125" s="92">
        <f t="shared" ref="F125:K125" si="11">F93+F95+F97+F99+F101+F103+F105+F107+F109+F111+F113+F115+F117+F119</f>
        <v>56</v>
      </c>
      <c r="G125" s="92">
        <f t="shared" si="11"/>
        <v>44</v>
      </c>
      <c r="H125" s="92">
        <f t="shared" si="11"/>
        <v>40</v>
      </c>
      <c r="I125" s="92">
        <f t="shared" si="11"/>
        <v>0</v>
      </c>
      <c r="J125" s="92">
        <f t="shared" si="11"/>
        <v>0</v>
      </c>
      <c r="K125" s="92">
        <f t="shared" si="11"/>
        <v>0</v>
      </c>
      <c r="L125" s="13"/>
      <c r="M125" s="81">
        <f t="shared" si="0"/>
        <v>140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514"/>
      <c r="C126" s="514"/>
      <c r="D126" s="89" t="s">
        <v>335</v>
      </c>
      <c r="E126" s="90" t="s">
        <v>336</v>
      </c>
      <c r="F126" s="92">
        <f t="shared" ref="F126:K126" si="12">+F94+F96+F98+F100+F102+F104+F106+F108+F110+F112+F114+F116+F118+F120</f>
        <v>1820</v>
      </c>
      <c r="G126" s="92">
        <f t="shared" si="12"/>
        <v>1428</v>
      </c>
      <c r="H126" s="92">
        <f t="shared" si="12"/>
        <v>1277</v>
      </c>
      <c r="I126" s="92">
        <f t="shared" si="12"/>
        <v>0</v>
      </c>
      <c r="J126" s="92">
        <f t="shared" si="12"/>
        <v>0</v>
      </c>
      <c r="K126" s="92">
        <f t="shared" si="12"/>
        <v>0</v>
      </c>
      <c r="L126" s="13"/>
      <c r="M126" s="81">
        <f t="shared" si="0"/>
        <v>4525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544" t="s">
        <v>353</v>
      </c>
      <c r="C127" s="541" t="s">
        <v>354</v>
      </c>
      <c r="D127" s="83" t="s">
        <v>257</v>
      </c>
      <c r="E127" s="57" t="s">
        <v>258</v>
      </c>
      <c r="F127" s="84">
        <v>1</v>
      </c>
      <c r="G127" s="84">
        <v>1</v>
      </c>
      <c r="H127" s="84">
        <v>1</v>
      </c>
      <c r="I127" s="84"/>
      <c r="J127" s="84"/>
      <c r="K127" s="84"/>
      <c r="L127" s="13"/>
      <c r="M127" s="81">
        <f t="shared" si="0"/>
        <v>3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513"/>
      <c r="C128" s="513"/>
      <c r="D128" s="83" t="s">
        <v>259</v>
      </c>
      <c r="E128" s="57" t="s">
        <v>260</v>
      </c>
      <c r="F128" s="84">
        <v>10</v>
      </c>
      <c r="G128" s="84">
        <v>10</v>
      </c>
      <c r="H128" s="84">
        <v>10</v>
      </c>
      <c r="I128" s="84"/>
      <c r="J128" s="84"/>
      <c r="K128" s="84"/>
      <c r="L128" s="13"/>
      <c r="M128" s="81">
        <f t="shared" si="0"/>
        <v>30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513"/>
      <c r="C129" s="513"/>
      <c r="D129" s="83" t="s">
        <v>261</v>
      </c>
      <c r="E129" s="57" t="s">
        <v>262</v>
      </c>
      <c r="F129" s="84">
        <v>1</v>
      </c>
      <c r="G129" s="84">
        <v>1</v>
      </c>
      <c r="H129" s="84">
        <v>1</v>
      </c>
      <c r="I129" s="84"/>
      <c r="J129" s="84"/>
      <c r="K129" s="84"/>
      <c r="L129" s="13"/>
      <c r="M129" s="81">
        <f t="shared" si="0"/>
        <v>3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514"/>
      <c r="C130" s="513"/>
      <c r="D130" s="83" t="s">
        <v>263</v>
      </c>
      <c r="E130" s="57" t="s">
        <v>264</v>
      </c>
      <c r="F130" s="84">
        <v>10</v>
      </c>
      <c r="G130" s="84">
        <v>10</v>
      </c>
      <c r="H130" s="84">
        <v>10</v>
      </c>
      <c r="I130" s="84"/>
      <c r="J130" s="84"/>
      <c r="K130" s="84"/>
      <c r="L130" s="13"/>
      <c r="M130" s="81">
        <f t="shared" si="0"/>
        <v>30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544" t="s">
        <v>355</v>
      </c>
      <c r="C131" s="513"/>
      <c r="D131" s="83" t="s">
        <v>266</v>
      </c>
      <c r="E131" s="57" t="s">
        <v>267</v>
      </c>
      <c r="F131" s="84">
        <v>0</v>
      </c>
      <c r="G131" s="84">
        <v>0</v>
      </c>
      <c r="H131" s="84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514"/>
      <c r="C132" s="513"/>
      <c r="D132" s="83" t="s">
        <v>268</v>
      </c>
      <c r="E132" s="57" t="s">
        <v>269</v>
      </c>
      <c r="F132" s="84">
        <v>0</v>
      </c>
      <c r="G132" s="84">
        <v>0</v>
      </c>
      <c r="H132" s="84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544" t="s">
        <v>356</v>
      </c>
      <c r="C133" s="513"/>
      <c r="D133" s="83" t="s">
        <v>271</v>
      </c>
      <c r="E133" s="57" t="s">
        <v>272</v>
      </c>
      <c r="F133" s="84">
        <v>0</v>
      </c>
      <c r="G133" s="84">
        <v>0</v>
      </c>
      <c r="H133" s="84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514"/>
      <c r="C134" s="513"/>
      <c r="D134" s="83" t="s">
        <v>273</v>
      </c>
      <c r="E134" s="57" t="s">
        <v>274</v>
      </c>
      <c r="F134" s="84">
        <v>0</v>
      </c>
      <c r="G134" s="84">
        <v>0</v>
      </c>
      <c r="H134" s="84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544" t="s">
        <v>357</v>
      </c>
      <c r="C135" s="513"/>
      <c r="D135" s="83" t="s">
        <v>276</v>
      </c>
      <c r="E135" s="57" t="s">
        <v>277</v>
      </c>
      <c r="F135" s="84">
        <v>0</v>
      </c>
      <c r="G135" s="84">
        <v>0</v>
      </c>
      <c r="H135" s="84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514"/>
      <c r="C136" s="513"/>
      <c r="D136" s="83" t="s">
        <v>278</v>
      </c>
      <c r="E136" s="57" t="s">
        <v>279</v>
      </c>
      <c r="F136" s="84">
        <v>0</v>
      </c>
      <c r="G136" s="84">
        <v>0</v>
      </c>
      <c r="H136" s="84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544" t="s">
        <v>358</v>
      </c>
      <c r="C137" s="513"/>
      <c r="D137" s="83" t="s">
        <v>281</v>
      </c>
      <c r="E137" s="57" t="s">
        <v>282</v>
      </c>
      <c r="F137" s="84">
        <v>0</v>
      </c>
      <c r="G137" s="84">
        <v>0</v>
      </c>
      <c r="H137" s="84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514"/>
      <c r="C138" s="513"/>
      <c r="D138" s="83" t="s">
        <v>283</v>
      </c>
      <c r="E138" s="57" t="s">
        <v>284</v>
      </c>
      <c r="F138" s="84">
        <v>0</v>
      </c>
      <c r="G138" s="84">
        <v>0</v>
      </c>
      <c r="H138" s="84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544" t="s">
        <v>359</v>
      </c>
      <c r="C139" s="513"/>
      <c r="D139" s="83" t="s">
        <v>286</v>
      </c>
      <c r="E139" s="57" t="s">
        <v>287</v>
      </c>
      <c r="F139" s="84">
        <v>0</v>
      </c>
      <c r="G139" s="84">
        <v>0</v>
      </c>
      <c r="H139" s="84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514"/>
      <c r="C140" s="513"/>
      <c r="D140" s="83" t="s">
        <v>288</v>
      </c>
      <c r="E140" s="57" t="s">
        <v>289</v>
      </c>
      <c r="F140" s="84">
        <v>0</v>
      </c>
      <c r="G140" s="84">
        <v>0</v>
      </c>
      <c r="H140" s="84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544" t="s">
        <v>360</v>
      </c>
      <c r="C141" s="513"/>
      <c r="D141" s="83" t="s">
        <v>291</v>
      </c>
      <c r="E141" s="57" t="s">
        <v>287</v>
      </c>
      <c r="F141" s="84">
        <v>0</v>
      </c>
      <c r="G141" s="84">
        <v>0</v>
      </c>
      <c r="H141" s="84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514"/>
      <c r="C142" s="513"/>
      <c r="D142" s="83" t="s">
        <v>292</v>
      </c>
      <c r="E142" s="57" t="s">
        <v>289</v>
      </c>
      <c r="F142" s="84">
        <v>0</v>
      </c>
      <c r="G142" s="84">
        <v>0</v>
      </c>
      <c r="H142" s="84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544" t="s">
        <v>361</v>
      </c>
      <c r="C143" s="513"/>
      <c r="D143" s="83" t="s">
        <v>294</v>
      </c>
      <c r="E143" s="57" t="s">
        <v>295</v>
      </c>
      <c r="F143" s="84">
        <v>0</v>
      </c>
      <c r="G143" s="84">
        <v>0</v>
      </c>
      <c r="H143" s="84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514"/>
      <c r="C144" s="513"/>
      <c r="D144" s="83" t="s">
        <v>296</v>
      </c>
      <c r="E144" s="57" t="s">
        <v>297</v>
      </c>
      <c r="F144" s="84">
        <v>0</v>
      </c>
      <c r="G144" s="84">
        <v>0</v>
      </c>
      <c r="H144" s="84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544" t="s">
        <v>362</v>
      </c>
      <c r="C145" s="513"/>
      <c r="D145" s="83" t="s">
        <v>299</v>
      </c>
      <c r="E145" s="57" t="s">
        <v>300</v>
      </c>
      <c r="F145" s="84">
        <v>0</v>
      </c>
      <c r="G145" s="84">
        <v>0</v>
      </c>
      <c r="H145" s="84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514"/>
      <c r="C146" s="513"/>
      <c r="D146" s="83" t="s">
        <v>301</v>
      </c>
      <c r="E146" s="57" t="s">
        <v>302</v>
      </c>
      <c r="F146" s="84">
        <v>0</v>
      </c>
      <c r="G146" s="84">
        <v>0</v>
      </c>
      <c r="H146" s="84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544" t="s">
        <v>363</v>
      </c>
      <c r="C147" s="513"/>
      <c r="D147" s="83" t="s">
        <v>304</v>
      </c>
      <c r="E147" s="57" t="s">
        <v>305</v>
      </c>
      <c r="F147" s="84">
        <v>0</v>
      </c>
      <c r="G147" s="84">
        <v>0</v>
      </c>
      <c r="H147" s="84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514"/>
      <c r="C148" s="513"/>
      <c r="D148" s="83" t="s">
        <v>306</v>
      </c>
      <c r="E148" s="57" t="s">
        <v>307</v>
      </c>
      <c r="F148" s="84">
        <v>0</v>
      </c>
      <c r="G148" s="84">
        <v>0</v>
      </c>
      <c r="H148" s="84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544" t="s">
        <v>364</v>
      </c>
      <c r="C149" s="513"/>
      <c r="D149" s="83" t="s">
        <v>309</v>
      </c>
      <c r="E149" s="57" t="s">
        <v>310</v>
      </c>
      <c r="F149" s="84">
        <v>0</v>
      </c>
      <c r="G149" s="84">
        <v>0</v>
      </c>
      <c r="H149" s="84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514"/>
      <c r="C150" s="513"/>
      <c r="D150" s="83" t="s">
        <v>311</v>
      </c>
      <c r="E150" s="57" t="s">
        <v>312</v>
      </c>
      <c r="F150" s="84">
        <v>0</v>
      </c>
      <c r="G150" s="84">
        <v>0</v>
      </c>
      <c r="H150" s="84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544" t="s">
        <v>365</v>
      </c>
      <c r="C151" s="513"/>
      <c r="D151" s="83" t="s">
        <v>314</v>
      </c>
      <c r="E151" s="57" t="s">
        <v>315</v>
      </c>
      <c r="F151" s="84">
        <v>0</v>
      </c>
      <c r="G151" s="84">
        <v>0</v>
      </c>
      <c r="H151" s="84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514"/>
      <c r="C152" s="513"/>
      <c r="D152" s="83" t="s">
        <v>316</v>
      </c>
      <c r="E152" s="57" t="s">
        <v>317</v>
      </c>
      <c r="F152" s="84">
        <v>0</v>
      </c>
      <c r="G152" s="84">
        <v>0</v>
      </c>
      <c r="H152" s="84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544" t="s">
        <v>366</v>
      </c>
      <c r="C153" s="513"/>
      <c r="D153" s="83" t="s">
        <v>319</v>
      </c>
      <c r="E153" s="57" t="s">
        <v>320</v>
      </c>
      <c r="F153" s="84">
        <v>0</v>
      </c>
      <c r="G153" s="84">
        <v>0</v>
      </c>
      <c r="H153" s="84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514"/>
      <c r="C154" s="513"/>
      <c r="D154" s="83" t="s">
        <v>321</v>
      </c>
      <c r="E154" s="57" t="s">
        <v>322</v>
      </c>
      <c r="F154" s="84">
        <v>0</v>
      </c>
      <c r="G154" s="84">
        <v>0</v>
      </c>
      <c r="H154" s="84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544" t="s">
        <v>367</v>
      </c>
      <c r="C155" s="513"/>
      <c r="D155" s="83" t="s">
        <v>324</v>
      </c>
      <c r="E155" s="57" t="s">
        <v>325</v>
      </c>
      <c r="F155" s="84">
        <v>0</v>
      </c>
      <c r="G155" s="84">
        <v>0</v>
      </c>
      <c r="H155" s="84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514"/>
      <c r="C156" s="513"/>
      <c r="D156" s="83" t="s">
        <v>326</v>
      </c>
      <c r="E156" s="57" t="s">
        <v>327</v>
      </c>
      <c r="F156" s="84">
        <v>0</v>
      </c>
      <c r="G156" s="84">
        <v>0</v>
      </c>
      <c r="H156" s="84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544" t="s">
        <v>368</v>
      </c>
      <c r="C157" s="513"/>
      <c r="D157" s="83" t="s">
        <v>329</v>
      </c>
      <c r="E157" s="57" t="s">
        <v>330</v>
      </c>
      <c r="F157" s="84">
        <v>0</v>
      </c>
      <c r="G157" s="84">
        <v>0</v>
      </c>
      <c r="H157" s="84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514"/>
      <c r="C158" s="513"/>
      <c r="D158" s="83" t="s">
        <v>331</v>
      </c>
      <c r="E158" s="57" t="s">
        <v>332</v>
      </c>
      <c r="F158" s="84">
        <v>0</v>
      </c>
      <c r="G158" s="84">
        <v>0</v>
      </c>
      <c r="H158" s="84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538">
        <v>8</v>
      </c>
      <c r="C159" s="513"/>
      <c r="D159" s="89" t="s">
        <v>333</v>
      </c>
      <c r="E159" s="90" t="s">
        <v>334</v>
      </c>
      <c r="F159" s="92">
        <f t="shared" ref="F159:K159" si="13">F127+F129+F131+F133+F135+F137+F139+F141+F143+F145+F147+F149+F151+F153</f>
        <v>2</v>
      </c>
      <c r="G159" s="92">
        <f t="shared" si="13"/>
        <v>2</v>
      </c>
      <c r="H159" s="92">
        <f t="shared" si="13"/>
        <v>2</v>
      </c>
      <c r="I159" s="92">
        <f t="shared" si="13"/>
        <v>0</v>
      </c>
      <c r="J159" s="92">
        <f t="shared" si="13"/>
        <v>0</v>
      </c>
      <c r="K159" s="92">
        <f t="shared" si="13"/>
        <v>0</v>
      </c>
      <c r="L159" s="13"/>
      <c r="M159" s="81">
        <f t="shared" si="0"/>
        <v>6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514"/>
      <c r="C160" s="514"/>
      <c r="D160" s="89" t="s">
        <v>335</v>
      </c>
      <c r="E160" s="90" t="s">
        <v>336</v>
      </c>
      <c r="F160" s="92">
        <f t="shared" ref="F160:K160" si="14">+F128+F130+F132+F134+F136+F138+F140+F142+F144+F146+F148+F150+F152+F154</f>
        <v>20</v>
      </c>
      <c r="G160" s="92">
        <f t="shared" si="14"/>
        <v>20</v>
      </c>
      <c r="H160" s="92">
        <f t="shared" si="14"/>
        <v>20</v>
      </c>
      <c r="I160" s="92">
        <f t="shared" si="14"/>
        <v>0</v>
      </c>
      <c r="J160" s="92">
        <f t="shared" si="14"/>
        <v>0</v>
      </c>
      <c r="K160" s="92">
        <f t="shared" si="14"/>
        <v>0</v>
      </c>
      <c r="L160" s="13"/>
      <c r="M160" s="81">
        <f t="shared" si="0"/>
        <v>60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542" t="s">
        <v>369</v>
      </c>
      <c r="C161" s="541" t="s">
        <v>370</v>
      </c>
      <c r="D161" s="83" t="s">
        <v>371</v>
      </c>
      <c r="E161" s="57" t="s">
        <v>372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514"/>
      <c r="C162" s="513"/>
      <c r="D162" s="83" t="s">
        <v>373</v>
      </c>
      <c r="E162" s="57" t="s">
        <v>374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542" t="s">
        <v>375</v>
      </c>
      <c r="C163" s="513"/>
      <c r="D163" s="83" t="s">
        <v>376</v>
      </c>
      <c r="E163" s="57" t="s">
        <v>377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514"/>
      <c r="C164" s="513"/>
      <c r="D164" s="83" t="s">
        <v>378</v>
      </c>
      <c r="E164" s="57" t="s">
        <v>379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542" t="s">
        <v>380</v>
      </c>
      <c r="C165" s="513"/>
      <c r="D165" s="83" t="s">
        <v>381</v>
      </c>
      <c r="E165" s="57" t="s">
        <v>382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514"/>
      <c r="C166" s="513"/>
      <c r="D166" s="83" t="s">
        <v>383</v>
      </c>
      <c r="E166" s="57" t="s">
        <v>384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542" t="s">
        <v>385</v>
      </c>
      <c r="C167" s="513"/>
      <c r="D167" s="83" t="s">
        <v>386</v>
      </c>
      <c r="E167" s="57" t="s">
        <v>387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514"/>
      <c r="C168" s="513"/>
      <c r="D168" s="83" t="s">
        <v>388</v>
      </c>
      <c r="E168" s="57" t="s">
        <v>389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542" t="s">
        <v>390</v>
      </c>
      <c r="C169" s="513"/>
      <c r="D169" s="83" t="s">
        <v>391</v>
      </c>
      <c r="E169" s="57" t="s">
        <v>392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514"/>
      <c r="C170" s="513"/>
      <c r="D170" s="83" t="s">
        <v>393</v>
      </c>
      <c r="E170" s="57" t="s">
        <v>394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542" t="s">
        <v>395</v>
      </c>
      <c r="C171" s="513"/>
      <c r="D171" s="83" t="s">
        <v>396</v>
      </c>
      <c r="E171" s="57" t="s">
        <v>397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514"/>
      <c r="C172" s="513"/>
      <c r="D172" s="83" t="s">
        <v>398</v>
      </c>
      <c r="E172" s="57" t="s">
        <v>399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542" t="s">
        <v>400</v>
      </c>
      <c r="C173" s="513"/>
      <c r="D173" s="83" t="s">
        <v>401</v>
      </c>
      <c r="E173" s="57" t="s">
        <v>402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514"/>
      <c r="C174" s="513"/>
      <c r="D174" s="83" t="s">
        <v>403</v>
      </c>
      <c r="E174" s="57" t="s">
        <v>404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542" t="s">
        <v>405</v>
      </c>
      <c r="C175" s="513"/>
      <c r="D175" s="83" t="s">
        <v>406</v>
      </c>
      <c r="E175" s="57" t="s">
        <v>407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514"/>
      <c r="C176" s="513"/>
      <c r="D176" s="83" t="s">
        <v>408</v>
      </c>
      <c r="E176" s="57" t="s">
        <v>409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538">
        <v>9</v>
      </c>
      <c r="C177" s="513"/>
      <c r="D177" s="89" t="s">
        <v>333</v>
      </c>
      <c r="E177" s="90" t="s">
        <v>410</v>
      </c>
      <c r="F177" s="116">
        <f t="shared" ref="F177:K177" si="15">F161+F163+F165+F167+F169+F171+F173+F175</f>
        <v>260</v>
      </c>
      <c r="G177" s="116">
        <f t="shared" si="15"/>
        <v>595</v>
      </c>
      <c r="H177" s="116">
        <f t="shared" si="15"/>
        <v>260</v>
      </c>
      <c r="I177" s="116">
        <f t="shared" si="15"/>
        <v>0</v>
      </c>
      <c r="J177" s="116">
        <f t="shared" si="15"/>
        <v>0</v>
      </c>
      <c r="K177" s="116">
        <f t="shared" si="15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514"/>
      <c r="C178" s="514"/>
      <c r="D178" s="89" t="s">
        <v>335</v>
      </c>
      <c r="E178" s="90" t="s">
        <v>411</v>
      </c>
      <c r="F178" s="92">
        <f t="shared" ref="F178:K178" si="16">+F162+F164+F166+F168+F170+F172+F174+F176</f>
        <v>846</v>
      </c>
      <c r="G178" s="92">
        <f t="shared" si="16"/>
        <v>19999</v>
      </c>
      <c r="H178" s="92">
        <f t="shared" si="16"/>
        <v>845</v>
      </c>
      <c r="I178" s="92">
        <f t="shared" si="16"/>
        <v>0</v>
      </c>
      <c r="J178" s="92">
        <f t="shared" si="16"/>
        <v>0</v>
      </c>
      <c r="K178" s="92">
        <f t="shared" si="16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412</v>
      </c>
      <c r="C179" s="541" t="s">
        <v>413</v>
      </c>
      <c r="D179" s="119" t="s">
        <v>414</v>
      </c>
      <c r="E179" s="120" t="s">
        <v>415</v>
      </c>
      <c r="F179" s="80">
        <v>191</v>
      </c>
      <c r="G179" s="80">
        <v>97</v>
      </c>
      <c r="H179" s="80">
        <v>104</v>
      </c>
      <c r="I179" s="80"/>
      <c r="J179" s="80"/>
      <c r="K179" s="80"/>
      <c r="L179" s="13"/>
      <c r="M179" s="81">
        <f t="shared" si="0"/>
        <v>392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542" t="s">
        <v>416</v>
      </c>
      <c r="C180" s="513"/>
      <c r="D180" s="83" t="s">
        <v>417</v>
      </c>
      <c r="E180" s="57" t="s">
        <v>418</v>
      </c>
      <c r="F180" s="84">
        <v>13</v>
      </c>
      <c r="G180" s="84">
        <v>4</v>
      </c>
      <c r="H180" s="84">
        <v>6</v>
      </c>
      <c r="I180" s="84"/>
      <c r="J180" s="84"/>
      <c r="K180" s="84"/>
      <c r="L180" s="13"/>
      <c r="M180" s="81">
        <f t="shared" si="0"/>
        <v>23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514"/>
      <c r="C181" s="513"/>
      <c r="D181" s="119" t="s">
        <v>419</v>
      </c>
      <c r="E181" s="120" t="s">
        <v>420</v>
      </c>
      <c r="F181" s="80">
        <v>13</v>
      </c>
      <c r="G181" s="80">
        <v>4</v>
      </c>
      <c r="H181" s="80">
        <v>6</v>
      </c>
      <c r="I181" s="80"/>
      <c r="J181" s="80"/>
      <c r="K181" s="80"/>
      <c r="L181" s="13"/>
      <c r="M181" s="81">
        <f t="shared" si="0"/>
        <v>23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543" t="s">
        <v>421</v>
      </c>
      <c r="C182" s="513"/>
      <c r="D182" s="83" t="s">
        <v>422</v>
      </c>
      <c r="E182" s="57" t="s">
        <v>423</v>
      </c>
      <c r="F182" s="84">
        <v>12</v>
      </c>
      <c r="G182" s="84">
        <v>3</v>
      </c>
      <c r="H182" s="84">
        <v>6</v>
      </c>
      <c r="I182" s="84"/>
      <c r="J182" s="84"/>
      <c r="K182" s="84"/>
      <c r="L182" s="13"/>
      <c r="M182" s="81">
        <f t="shared" si="0"/>
        <v>21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514"/>
      <c r="C183" s="513"/>
      <c r="D183" s="119" t="s">
        <v>424</v>
      </c>
      <c r="E183" s="120" t="s">
        <v>425</v>
      </c>
      <c r="F183" s="80">
        <v>13</v>
      </c>
      <c r="G183" s="80">
        <v>4</v>
      </c>
      <c r="H183" s="80">
        <v>6</v>
      </c>
      <c r="I183" s="80"/>
      <c r="J183" s="80"/>
      <c r="K183" s="80"/>
      <c r="L183" s="13"/>
      <c r="M183" s="81">
        <f t="shared" si="0"/>
        <v>23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543" t="s">
        <v>426</v>
      </c>
      <c r="C184" s="513"/>
      <c r="D184" s="83" t="s">
        <v>427</v>
      </c>
      <c r="E184" s="57" t="s">
        <v>428</v>
      </c>
      <c r="F184" s="84">
        <v>57</v>
      </c>
      <c r="G184" s="84">
        <v>27</v>
      </c>
      <c r="H184" s="84">
        <v>40</v>
      </c>
      <c r="I184" s="84"/>
      <c r="J184" s="84"/>
      <c r="K184" s="84"/>
      <c r="L184" s="13"/>
      <c r="M184" s="81">
        <f t="shared" si="0"/>
        <v>124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514"/>
      <c r="C185" s="513"/>
      <c r="D185" s="119" t="s">
        <v>429</v>
      </c>
      <c r="E185" s="120" t="s">
        <v>430</v>
      </c>
      <c r="F185" s="80">
        <v>60</v>
      </c>
      <c r="G185" s="80">
        <v>27</v>
      </c>
      <c r="H185" s="80">
        <v>40</v>
      </c>
      <c r="I185" s="80"/>
      <c r="J185" s="80"/>
      <c r="K185" s="80"/>
      <c r="L185" s="13"/>
      <c r="M185" s="81">
        <f t="shared" si="0"/>
        <v>127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431</v>
      </c>
      <c r="C186" s="513"/>
      <c r="D186" s="83" t="s">
        <v>432</v>
      </c>
      <c r="E186" s="57" t="s">
        <v>433</v>
      </c>
      <c r="F186" s="84">
        <v>187</v>
      </c>
      <c r="G186" s="84">
        <v>97</v>
      </c>
      <c r="H186" s="84">
        <v>103</v>
      </c>
      <c r="I186" s="84"/>
      <c r="J186" s="84"/>
      <c r="K186" s="84"/>
      <c r="L186" s="13"/>
      <c r="M186" s="81">
        <f t="shared" si="0"/>
        <v>387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434</v>
      </c>
      <c r="C187" s="513"/>
      <c r="D187" s="83" t="s">
        <v>435</v>
      </c>
      <c r="E187" s="57" t="s">
        <v>436</v>
      </c>
      <c r="F187" s="84">
        <v>186</v>
      </c>
      <c r="G187" s="84">
        <v>97</v>
      </c>
      <c r="H187" s="84">
        <v>103</v>
      </c>
      <c r="I187" s="84"/>
      <c r="J187" s="84"/>
      <c r="K187" s="84"/>
      <c r="L187" s="13"/>
      <c r="M187" s="81">
        <f t="shared" si="0"/>
        <v>386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437</v>
      </c>
      <c r="C188" s="513"/>
      <c r="D188" s="83" t="s">
        <v>438</v>
      </c>
      <c r="E188" s="57" t="s">
        <v>439</v>
      </c>
      <c r="F188" s="84">
        <v>183</v>
      </c>
      <c r="G188" s="84">
        <v>93</v>
      </c>
      <c r="H188" s="84">
        <v>102</v>
      </c>
      <c r="I188" s="84"/>
      <c r="J188" s="84"/>
      <c r="K188" s="84"/>
      <c r="L188" s="13"/>
      <c r="M188" s="81">
        <f t="shared" si="0"/>
        <v>378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440</v>
      </c>
      <c r="C189" s="513"/>
      <c r="D189" s="83" t="s">
        <v>441</v>
      </c>
      <c r="E189" s="57" t="s">
        <v>442</v>
      </c>
      <c r="F189" s="84">
        <v>188</v>
      </c>
      <c r="G189" s="84">
        <v>94</v>
      </c>
      <c r="H189" s="84">
        <v>104</v>
      </c>
      <c r="I189" s="84"/>
      <c r="J189" s="84"/>
      <c r="K189" s="84"/>
      <c r="L189" s="13"/>
      <c r="M189" s="81">
        <f t="shared" si="0"/>
        <v>386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443</v>
      </c>
      <c r="C190" s="513"/>
      <c r="D190" s="83" t="s">
        <v>444</v>
      </c>
      <c r="E190" s="57" t="s">
        <v>445</v>
      </c>
      <c r="F190" s="84">
        <v>190</v>
      </c>
      <c r="G190" s="84">
        <v>86</v>
      </c>
      <c r="H190" s="84">
        <v>95</v>
      </c>
      <c r="I190" s="84"/>
      <c r="J190" s="84"/>
      <c r="K190" s="84"/>
      <c r="L190" s="13"/>
      <c r="M190" s="81">
        <f t="shared" si="0"/>
        <v>371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446</v>
      </c>
      <c r="C191" s="513"/>
      <c r="D191" s="83" t="s">
        <v>447</v>
      </c>
      <c r="E191" s="57" t="s">
        <v>448</v>
      </c>
      <c r="F191" s="84">
        <v>146</v>
      </c>
      <c r="G191" s="84">
        <v>77</v>
      </c>
      <c r="H191" s="84">
        <v>86</v>
      </c>
      <c r="I191" s="84"/>
      <c r="J191" s="84"/>
      <c r="K191" s="84"/>
      <c r="L191" s="13"/>
      <c r="M191" s="81">
        <f t="shared" si="0"/>
        <v>309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449</v>
      </c>
      <c r="C192" s="513"/>
      <c r="D192" s="83" t="s">
        <v>450</v>
      </c>
      <c r="E192" s="57" t="s">
        <v>451</v>
      </c>
      <c r="F192" s="84">
        <v>110</v>
      </c>
      <c r="G192" s="84">
        <v>53</v>
      </c>
      <c r="H192" s="84">
        <v>47</v>
      </c>
      <c r="I192" s="84"/>
      <c r="J192" s="84"/>
      <c r="K192" s="84"/>
      <c r="L192" s="13"/>
      <c r="M192" s="81">
        <f t="shared" si="0"/>
        <v>210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514"/>
      <c r="D193" s="89" t="s">
        <v>452</v>
      </c>
      <c r="E193" s="90" t="s">
        <v>453</v>
      </c>
      <c r="F193" s="92">
        <v>75</v>
      </c>
      <c r="G193" s="92">
        <v>34</v>
      </c>
      <c r="H193" s="92">
        <v>37</v>
      </c>
      <c r="I193" s="92"/>
      <c r="J193" s="92"/>
      <c r="K193" s="92"/>
      <c r="L193" s="13"/>
      <c r="M193" s="81">
        <f t="shared" si="0"/>
        <v>146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542" t="s">
        <v>454</v>
      </c>
      <c r="C194" s="541" t="s">
        <v>455</v>
      </c>
      <c r="D194" s="83" t="s">
        <v>456</v>
      </c>
      <c r="E194" s="57" t="s">
        <v>457</v>
      </c>
      <c r="F194" s="84">
        <v>2</v>
      </c>
      <c r="G194" s="84">
        <v>15</v>
      </c>
      <c r="H194" s="84">
        <v>0</v>
      </c>
      <c r="I194" s="84"/>
      <c r="J194" s="84"/>
      <c r="K194" s="84"/>
      <c r="L194" s="13"/>
      <c r="M194" s="81">
        <f t="shared" si="0"/>
        <v>17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514"/>
      <c r="C195" s="513"/>
      <c r="D195" s="83" t="s">
        <v>458</v>
      </c>
      <c r="E195" s="57" t="s">
        <v>459</v>
      </c>
      <c r="F195" s="84">
        <v>10</v>
      </c>
      <c r="G195" s="84">
        <v>75</v>
      </c>
      <c r="H195" s="84">
        <v>0</v>
      </c>
      <c r="I195" s="84"/>
      <c r="J195" s="84"/>
      <c r="K195" s="84"/>
      <c r="L195" s="13"/>
      <c r="M195" s="81">
        <f t="shared" si="0"/>
        <v>85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542" t="s">
        <v>460</v>
      </c>
      <c r="C196" s="513"/>
      <c r="D196" s="83" t="s">
        <v>461</v>
      </c>
      <c r="E196" s="57" t="s">
        <v>462</v>
      </c>
      <c r="F196" s="84">
        <v>4</v>
      </c>
      <c r="G196" s="84">
        <v>3</v>
      </c>
      <c r="H196" s="84">
        <v>2</v>
      </c>
      <c r="I196" s="84"/>
      <c r="J196" s="84"/>
      <c r="K196" s="84"/>
      <c r="L196" s="13"/>
      <c r="M196" s="81">
        <f t="shared" si="0"/>
        <v>9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514"/>
      <c r="C197" s="513"/>
      <c r="D197" s="83" t="s">
        <v>463</v>
      </c>
      <c r="E197" s="57" t="s">
        <v>464</v>
      </c>
      <c r="F197" s="84">
        <v>195</v>
      </c>
      <c r="G197" s="84">
        <v>192</v>
      </c>
      <c r="H197" s="84">
        <v>190</v>
      </c>
      <c r="I197" s="84"/>
      <c r="J197" s="84"/>
      <c r="K197" s="84"/>
      <c r="L197" s="13"/>
      <c r="M197" s="81">
        <f t="shared" si="0"/>
        <v>577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542" t="s">
        <v>465</v>
      </c>
      <c r="C198" s="513"/>
      <c r="D198" s="83" t="s">
        <v>466</v>
      </c>
      <c r="E198" s="57" t="s">
        <v>467</v>
      </c>
      <c r="F198" s="84">
        <v>0</v>
      </c>
      <c r="G198" s="84">
        <v>0</v>
      </c>
      <c r="H198" s="84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514"/>
      <c r="C199" s="513"/>
      <c r="D199" s="83" t="s">
        <v>468</v>
      </c>
      <c r="E199" s="57" t="s">
        <v>469</v>
      </c>
      <c r="F199" s="84">
        <v>0</v>
      </c>
      <c r="G199" s="84">
        <v>0</v>
      </c>
      <c r="H199" s="84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542" t="s">
        <v>470</v>
      </c>
      <c r="C200" s="513"/>
      <c r="D200" s="83" t="s">
        <v>471</v>
      </c>
      <c r="E200" s="57" t="s">
        <v>57</v>
      </c>
      <c r="F200" s="84">
        <v>0</v>
      </c>
      <c r="G200" s="84">
        <v>0</v>
      </c>
      <c r="H200" s="84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514"/>
      <c r="C201" s="513"/>
      <c r="D201" s="83" t="s">
        <v>472</v>
      </c>
      <c r="E201" s="57" t="s">
        <v>473</v>
      </c>
      <c r="F201" s="84">
        <v>0</v>
      </c>
      <c r="G201" s="84">
        <v>0</v>
      </c>
      <c r="H201" s="84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542" t="s">
        <v>474</v>
      </c>
      <c r="C202" s="513"/>
      <c r="D202" s="83" t="s">
        <v>475</v>
      </c>
      <c r="E202" s="57" t="s">
        <v>476</v>
      </c>
      <c r="F202" s="84">
        <v>0</v>
      </c>
      <c r="G202" s="84">
        <v>0</v>
      </c>
      <c r="H202" s="84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514"/>
      <c r="C203" s="513"/>
      <c r="D203" s="83" t="s">
        <v>477</v>
      </c>
      <c r="E203" s="57" t="s">
        <v>478</v>
      </c>
      <c r="F203" s="84">
        <v>0</v>
      </c>
      <c r="G203" s="84">
        <v>0</v>
      </c>
      <c r="H203" s="84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542" t="s">
        <v>479</v>
      </c>
      <c r="C204" s="513"/>
      <c r="D204" s="83" t="s">
        <v>480</v>
      </c>
      <c r="E204" s="57" t="s">
        <v>481</v>
      </c>
      <c r="F204" s="84">
        <v>0</v>
      </c>
      <c r="G204" s="84">
        <v>0</v>
      </c>
      <c r="H204" s="84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514"/>
      <c r="C205" s="513"/>
      <c r="D205" s="83" t="s">
        <v>482</v>
      </c>
      <c r="E205" s="57" t="s">
        <v>483</v>
      </c>
      <c r="F205" s="84">
        <v>0</v>
      </c>
      <c r="G205" s="84">
        <v>0</v>
      </c>
      <c r="H205" s="84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514"/>
      <c r="D206" s="89" t="s">
        <v>484</v>
      </c>
      <c r="E206" s="90" t="s">
        <v>485</v>
      </c>
      <c r="F206" s="92">
        <f t="shared" ref="F206:K206" si="17">+F194+F196+F200+F202+F204</f>
        <v>6</v>
      </c>
      <c r="G206" s="92">
        <f t="shared" si="17"/>
        <v>18</v>
      </c>
      <c r="H206" s="92">
        <f t="shared" si="17"/>
        <v>2</v>
      </c>
      <c r="I206" s="92">
        <f t="shared" si="17"/>
        <v>0</v>
      </c>
      <c r="J206" s="92">
        <f t="shared" si="17"/>
        <v>0</v>
      </c>
      <c r="K206" s="92">
        <f t="shared" si="17"/>
        <v>0</v>
      </c>
      <c r="L206" s="13"/>
      <c r="M206" s="81">
        <f t="shared" si="0"/>
        <v>26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486</v>
      </c>
      <c r="C207" s="541" t="s">
        <v>487</v>
      </c>
      <c r="D207" s="123" t="s">
        <v>488</v>
      </c>
      <c r="E207" s="95" t="s">
        <v>489</v>
      </c>
      <c r="F207" s="84">
        <v>0</v>
      </c>
      <c r="G207" s="84">
        <v>0</v>
      </c>
      <c r="H207" s="84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490</v>
      </c>
      <c r="C208" s="513"/>
      <c r="D208" s="123" t="s">
        <v>491</v>
      </c>
      <c r="E208" s="95" t="s">
        <v>492</v>
      </c>
      <c r="F208" s="84">
        <v>0</v>
      </c>
      <c r="G208" s="84">
        <v>0</v>
      </c>
      <c r="H208" s="84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493</v>
      </c>
      <c r="C209" s="513"/>
      <c r="D209" s="123" t="s">
        <v>494</v>
      </c>
      <c r="E209" s="95" t="s">
        <v>495</v>
      </c>
      <c r="F209" s="84">
        <v>1</v>
      </c>
      <c r="G209" s="84">
        <v>2</v>
      </c>
      <c r="H209" s="84">
        <v>0</v>
      </c>
      <c r="I209" s="84"/>
      <c r="J209" s="84"/>
      <c r="K209" s="84"/>
      <c r="L209" s="13"/>
      <c r="M209" s="81">
        <f t="shared" si="0"/>
        <v>3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496</v>
      </c>
      <c r="C210" s="513"/>
      <c r="D210" s="123" t="s">
        <v>497</v>
      </c>
      <c r="E210" s="95" t="s">
        <v>498</v>
      </c>
      <c r="F210" s="84">
        <v>3</v>
      </c>
      <c r="G210" s="84">
        <v>1</v>
      </c>
      <c r="H210" s="84">
        <v>2</v>
      </c>
      <c r="I210" s="84"/>
      <c r="J210" s="84"/>
      <c r="K210" s="84"/>
      <c r="L210" s="13"/>
      <c r="M210" s="81">
        <f t="shared" si="0"/>
        <v>6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514"/>
      <c r="D211" s="124" t="s">
        <v>499</v>
      </c>
      <c r="E211" s="90" t="s">
        <v>500</v>
      </c>
      <c r="F211" s="92">
        <f t="shared" ref="F211:K211" si="18">+F207+F208+F209+F210</f>
        <v>4</v>
      </c>
      <c r="G211" s="92">
        <f t="shared" si="18"/>
        <v>3</v>
      </c>
      <c r="H211" s="92">
        <f t="shared" si="18"/>
        <v>2</v>
      </c>
      <c r="I211" s="92">
        <f t="shared" si="18"/>
        <v>0</v>
      </c>
      <c r="J211" s="92">
        <f t="shared" si="18"/>
        <v>0</v>
      </c>
      <c r="K211" s="92">
        <f t="shared" si="18"/>
        <v>0</v>
      </c>
      <c r="L211" s="13"/>
      <c r="M211" s="81">
        <f t="shared" si="0"/>
        <v>9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501</v>
      </c>
      <c r="C212" s="541" t="s">
        <v>502</v>
      </c>
      <c r="D212" s="123" t="s">
        <v>503</v>
      </c>
      <c r="E212" s="95" t="s">
        <v>504</v>
      </c>
      <c r="F212" s="84">
        <v>0</v>
      </c>
      <c r="G212" s="84">
        <v>0</v>
      </c>
      <c r="H212" s="84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505</v>
      </c>
      <c r="C213" s="513"/>
      <c r="D213" s="123" t="s">
        <v>506</v>
      </c>
      <c r="E213" s="95" t="s">
        <v>507</v>
      </c>
      <c r="F213" s="84">
        <v>0</v>
      </c>
      <c r="G213" s="84">
        <v>0</v>
      </c>
      <c r="H213" s="84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508</v>
      </c>
      <c r="C214" s="513"/>
      <c r="D214" s="123" t="s">
        <v>509</v>
      </c>
      <c r="E214" s="95" t="s">
        <v>510</v>
      </c>
      <c r="F214" s="84">
        <v>0</v>
      </c>
      <c r="G214" s="84">
        <v>0</v>
      </c>
      <c r="H214" s="84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511</v>
      </c>
      <c r="C215" s="513"/>
      <c r="D215" s="123" t="s">
        <v>512</v>
      </c>
      <c r="E215" s="95" t="s">
        <v>513</v>
      </c>
      <c r="F215" s="84">
        <v>0</v>
      </c>
      <c r="G215" s="84">
        <v>0</v>
      </c>
      <c r="H215" s="84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514"/>
      <c r="D216" s="124" t="s">
        <v>514</v>
      </c>
      <c r="E216" s="90" t="s">
        <v>515</v>
      </c>
      <c r="F216" s="92">
        <f t="shared" ref="F216:K216" si="19">+F212+F213+F214+F215</f>
        <v>0</v>
      </c>
      <c r="G216" s="92">
        <f t="shared" si="19"/>
        <v>0</v>
      </c>
      <c r="H216" s="92">
        <f t="shared" si="19"/>
        <v>0</v>
      </c>
      <c r="I216" s="92">
        <f t="shared" si="19"/>
        <v>0</v>
      </c>
      <c r="J216" s="92">
        <f t="shared" si="19"/>
        <v>0</v>
      </c>
      <c r="K216" s="92">
        <f t="shared" si="19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516</v>
      </c>
      <c r="C217" s="541" t="s">
        <v>517</v>
      </c>
      <c r="D217" s="123" t="s">
        <v>518</v>
      </c>
      <c r="E217" s="95" t="s">
        <v>519</v>
      </c>
      <c r="F217" s="84">
        <v>0</v>
      </c>
      <c r="G217" s="84">
        <v>0</v>
      </c>
      <c r="H217" s="84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520</v>
      </c>
      <c r="C218" s="513"/>
      <c r="D218" s="123" t="s">
        <v>521</v>
      </c>
      <c r="E218" s="95" t="s">
        <v>522</v>
      </c>
      <c r="F218" s="84">
        <v>0</v>
      </c>
      <c r="G218" s="84">
        <v>0</v>
      </c>
      <c r="H218" s="84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523</v>
      </c>
      <c r="C219" s="513"/>
      <c r="D219" s="123" t="s">
        <v>524</v>
      </c>
      <c r="E219" s="95" t="s">
        <v>525</v>
      </c>
      <c r="F219" s="84">
        <v>0</v>
      </c>
      <c r="G219" s="84">
        <v>0</v>
      </c>
      <c r="H219" s="84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526</v>
      </c>
      <c r="C220" s="513"/>
      <c r="D220" s="123" t="s">
        <v>527</v>
      </c>
      <c r="E220" s="95" t="s">
        <v>528</v>
      </c>
      <c r="F220" s="84">
        <v>0</v>
      </c>
      <c r="G220" s="84">
        <v>0</v>
      </c>
      <c r="H220" s="84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514"/>
      <c r="D221" s="124" t="s">
        <v>529</v>
      </c>
      <c r="E221" s="90" t="s">
        <v>530</v>
      </c>
      <c r="F221" s="92">
        <f t="shared" ref="F221:K221" si="20">+F217+F218+F219+F220</f>
        <v>0</v>
      </c>
      <c r="G221" s="92">
        <f t="shared" si="20"/>
        <v>0</v>
      </c>
      <c r="H221" s="92">
        <f t="shared" si="20"/>
        <v>0</v>
      </c>
      <c r="I221" s="92">
        <f t="shared" si="20"/>
        <v>0</v>
      </c>
      <c r="J221" s="92">
        <f t="shared" si="20"/>
        <v>0</v>
      </c>
      <c r="K221" s="92">
        <f t="shared" si="20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531</v>
      </c>
      <c r="C222" s="541" t="s">
        <v>532</v>
      </c>
      <c r="D222" s="83" t="s">
        <v>533</v>
      </c>
      <c r="E222" s="57" t="s">
        <v>534</v>
      </c>
      <c r="F222" s="84">
        <v>0</v>
      </c>
      <c r="G222" s="84">
        <v>0</v>
      </c>
      <c r="H222" s="84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535</v>
      </c>
      <c r="C223" s="513"/>
      <c r="D223" s="83" t="s">
        <v>536</v>
      </c>
      <c r="E223" s="57" t="s">
        <v>537</v>
      </c>
      <c r="F223" s="84">
        <v>0</v>
      </c>
      <c r="G223" s="84">
        <v>0</v>
      </c>
      <c r="H223" s="84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538</v>
      </c>
      <c r="C224" s="513"/>
      <c r="D224" s="83" t="s">
        <v>539</v>
      </c>
      <c r="E224" s="57" t="s">
        <v>540</v>
      </c>
      <c r="F224" s="84">
        <v>0</v>
      </c>
      <c r="G224" s="84">
        <v>0</v>
      </c>
      <c r="H224" s="84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541</v>
      </c>
      <c r="C225" s="513"/>
      <c r="D225" s="83" t="s">
        <v>542</v>
      </c>
      <c r="E225" s="57" t="s">
        <v>543</v>
      </c>
      <c r="F225" s="84">
        <v>0</v>
      </c>
      <c r="G225" s="84">
        <v>0</v>
      </c>
      <c r="H225" s="84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544</v>
      </c>
      <c r="C226" s="513"/>
      <c r="D226" s="124" t="s">
        <v>545</v>
      </c>
      <c r="E226" s="90" t="s">
        <v>546</v>
      </c>
      <c r="F226" s="92">
        <f t="shared" ref="F226:K226" si="21">+F222+F223+F224+F225</f>
        <v>0</v>
      </c>
      <c r="G226" s="92">
        <f t="shared" si="21"/>
        <v>0</v>
      </c>
      <c r="H226" s="92">
        <f t="shared" si="21"/>
        <v>0</v>
      </c>
      <c r="I226" s="92">
        <f t="shared" si="21"/>
        <v>0</v>
      </c>
      <c r="J226" s="92">
        <f t="shared" si="21"/>
        <v>0</v>
      </c>
      <c r="K226" s="92">
        <f t="shared" si="21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547</v>
      </c>
      <c r="C227" s="513"/>
      <c r="D227" s="83" t="s">
        <v>548</v>
      </c>
      <c r="E227" s="57" t="s">
        <v>549</v>
      </c>
      <c r="F227" s="84">
        <v>0</v>
      </c>
      <c r="G227" s="84">
        <v>0</v>
      </c>
      <c r="H227" s="84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550</v>
      </c>
      <c r="C228" s="513"/>
      <c r="D228" s="83" t="s">
        <v>551</v>
      </c>
      <c r="E228" s="57" t="s">
        <v>552</v>
      </c>
      <c r="F228" s="84">
        <v>0</v>
      </c>
      <c r="G228" s="84">
        <v>0</v>
      </c>
      <c r="H228" s="84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553</v>
      </c>
      <c r="C229" s="513"/>
      <c r="D229" s="83" t="s">
        <v>554</v>
      </c>
      <c r="E229" s="57" t="s">
        <v>555</v>
      </c>
      <c r="F229" s="84">
        <v>0</v>
      </c>
      <c r="G229" s="84">
        <v>0</v>
      </c>
      <c r="H229" s="84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556</v>
      </c>
      <c r="C230" s="513"/>
      <c r="D230" s="83" t="s">
        <v>557</v>
      </c>
      <c r="E230" s="57" t="s">
        <v>558</v>
      </c>
      <c r="F230" s="84">
        <v>0</v>
      </c>
      <c r="G230" s="84">
        <v>0</v>
      </c>
      <c r="H230" s="84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514"/>
      <c r="D231" s="124" t="s">
        <v>559</v>
      </c>
      <c r="E231" s="90" t="s">
        <v>560</v>
      </c>
      <c r="F231" s="92">
        <f t="shared" ref="F231:K231" si="22">+F227+F228+F229+F230</f>
        <v>0</v>
      </c>
      <c r="G231" s="92">
        <f t="shared" si="22"/>
        <v>0</v>
      </c>
      <c r="H231" s="92">
        <f t="shared" si="22"/>
        <v>0</v>
      </c>
      <c r="I231" s="92">
        <f t="shared" si="22"/>
        <v>0</v>
      </c>
      <c r="J231" s="92">
        <f t="shared" si="22"/>
        <v>0</v>
      </c>
      <c r="K231" s="92">
        <f t="shared" si="22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561</v>
      </c>
      <c r="C232" s="541" t="s">
        <v>562</v>
      </c>
      <c r="D232" s="69" t="s">
        <v>563</v>
      </c>
      <c r="E232" s="57" t="s">
        <v>564</v>
      </c>
      <c r="F232" s="84">
        <v>0</v>
      </c>
      <c r="G232" s="84">
        <v>0</v>
      </c>
      <c r="H232" s="84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565</v>
      </c>
      <c r="C233" s="513"/>
      <c r="D233" s="69" t="s">
        <v>566</v>
      </c>
      <c r="E233" s="57" t="s">
        <v>567</v>
      </c>
      <c r="F233" s="84">
        <v>0</v>
      </c>
      <c r="G233" s="84">
        <v>0</v>
      </c>
      <c r="H233" s="84">
        <v>1</v>
      </c>
      <c r="I233" s="84"/>
      <c r="J233" s="84"/>
      <c r="K233" s="84"/>
      <c r="L233" s="13"/>
      <c r="M233" s="81">
        <f t="shared" si="0"/>
        <v>1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568</v>
      </c>
      <c r="C234" s="513"/>
      <c r="D234" s="69" t="s">
        <v>569</v>
      </c>
      <c r="E234" s="57" t="s">
        <v>570</v>
      </c>
      <c r="F234" s="84">
        <v>1</v>
      </c>
      <c r="G234" s="84">
        <v>0</v>
      </c>
      <c r="H234" s="84">
        <v>0</v>
      </c>
      <c r="I234" s="84"/>
      <c r="J234" s="84"/>
      <c r="K234" s="84"/>
      <c r="L234" s="13"/>
      <c r="M234" s="81">
        <f t="shared" si="0"/>
        <v>1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571</v>
      </c>
      <c r="C235" s="513"/>
      <c r="D235" s="69" t="s">
        <v>572</v>
      </c>
      <c r="E235" s="57" t="s">
        <v>573</v>
      </c>
      <c r="F235" s="84">
        <v>0</v>
      </c>
      <c r="G235" s="84">
        <v>4</v>
      </c>
      <c r="H235" s="84">
        <v>0</v>
      </c>
      <c r="I235" s="84"/>
      <c r="J235" s="84"/>
      <c r="K235" s="84"/>
      <c r="L235" s="13"/>
      <c r="M235" s="81">
        <f t="shared" si="0"/>
        <v>4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574</v>
      </c>
      <c r="C236" s="513"/>
      <c r="D236" s="125" t="s">
        <v>575</v>
      </c>
      <c r="E236" s="90" t="s">
        <v>576</v>
      </c>
      <c r="F236" s="92">
        <f t="shared" ref="F236:K236" si="23">+F232+F233+F234+F235</f>
        <v>1</v>
      </c>
      <c r="G236" s="92">
        <f t="shared" si="23"/>
        <v>4</v>
      </c>
      <c r="H236" s="92">
        <f t="shared" si="23"/>
        <v>1</v>
      </c>
      <c r="I236" s="92">
        <f t="shared" si="23"/>
        <v>0</v>
      </c>
      <c r="J236" s="92">
        <f t="shared" si="23"/>
        <v>0</v>
      </c>
      <c r="K236" s="92">
        <f t="shared" si="23"/>
        <v>0</v>
      </c>
      <c r="L236" s="13"/>
      <c r="M236" s="81">
        <f t="shared" si="0"/>
        <v>6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577</v>
      </c>
      <c r="C237" s="513"/>
      <c r="D237" s="69" t="s">
        <v>578</v>
      </c>
      <c r="E237" s="57" t="s">
        <v>579</v>
      </c>
      <c r="F237" s="84">
        <v>0</v>
      </c>
      <c r="G237" s="84">
        <v>0</v>
      </c>
      <c r="H237" s="84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580</v>
      </c>
      <c r="C238" s="513"/>
      <c r="D238" s="69" t="s">
        <v>581</v>
      </c>
      <c r="E238" s="57" t="s">
        <v>582</v>
      </c>
      <c r="F238" s="84">
        <v>0</v>
      </c>
      <c r="G238" s="84">
        <v>0</v>
      </c>
      <c r="H238" s="84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583</v>
      </c>
      <c r="C239" s="513"/>
      <c r="D239" s="69" t="s">
        <v>584</v>
      </c>
      <c r="E239" s="57" t="s">
        <v>585</v>
      </c>
      <c r="F239" s="84">
        <v>0</v>
      </c>
      <c r="G239" s="84">
        <v>0</v>
      </c>
      <c r="H239" s="84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586</v>
      </c>
      <c r="C240" s="513"/>
      <c r="D240" s="69" t="s">
        <v>587</v>
      </c>
      <c r="E240" s="57" t="s">
        <v>588</v>
      </c>
      <c r="F240" s="84">
        <v>0</v>
      </c>
      <c r="G240" s="84">
        <v>0</v>
      </c>
      <c r="H240" s="84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589</v>
      </c>
      <c r="C241" s="513"/>
      <c r="D241" s="125" t="s">
        <v>575</v>
      </c>
      <c r="E241" s="90" t="s">
        <v>590</v>
      </c>
      <c r="F241" s="92">
        <f t="shared" ref="F241:K241" si="24">+F237+F238+F239+F240</f>
        <v>0</v>
      </c>
      <c r="G241" s="92">
        <f t="shared" si="24"/>
        <v>0</v>
      </c>
      <c r="H241" s="92">
        <f t="shared" si="24"/>
        <v>0</v>
      </c>
      <c r="I241" s="92">
        <f t="shared" si="24"/>
        <v>0</v>
      </c>
      <c r="J241" s="92">
        <f t="shared" si="24"/>
        <v>0</v>
      </c>
      <c r="K241" s="92">
        <f t="shared" si="24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591</v>
      </c>
      <c r="C242" s="513"/>
      <c r="D242" s="126" t="s">
        <v>592</v>
      </c>
      <c r="E242" s="57" t="s">
        <v>593</v>
      </c>
      <c r="F242" s="84">
        <v>0</v>
      </c>
      <c r="G242" s="84">
        <v>0</v>
      </c>
      <c r="H242" s="84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594</v>
      </c>
      <c r="C243" s="513"/>
      <c r="D243" s="126" t="s">
        <v>595</v>
      </c>
      <c r="E243" s="57" t="s">
        <v>596</v>
      </c>
      <c r="F243" s="84">
        <v>0</v>
      </c>
      <c r="G243" s="84">
        <v>0</v>
      </c>
      <c r="H243" s="84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597</v>
      </c>
      <c r="C244" s="513"/>
      <c r="D244" s="126" t="s">
        <v>598</v>
      </c>
      <c r="E244" s="57" t="s">
        <v>599</v>
      </c>
      <c r="F244" s="84">
        <v>0</v>
      </c>
      <c r="G244" s="84">
        <v>0</v>
      </c>
      <c r="H244" s="84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600</v>
      </c>
      <c r="C245" s="513"/>
      <c r="D245" s="126" t="s">
        <v>601</v>
      </c>
      <c r="E245" s="57" t="s">
        <v>602</v>
      </c>
      <c r="F245" s="84">
        <v>0</v>
      </c>
      <c r="G245" s="84">
        <v>0</v>
      </c>
      <c r="H245" s="84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603</v>
      </c>
      <c r="C246" s="514"/>
      <c r="D246" s="125" t="s">
        <v>604</v>
      </c>
      <c r="E246" s="90" t="s">
        <v>605</v>
      </c>
      <c r="F246" s="92">
        <f t="shared" ref="F246:K246" si="25">+F242+F243+F244+F245</f>
        <v>0</v>
      </c>
      <c r="G246" s="92">
        <f t="shared" si="25"/>
        <v>0</v>
      </c>
      <c r="H246" s="92">
        <f t="shared" si="25"/>
        <v>0</v>
      </c>
      <c r="I246" s="92">
        <f t="shared" si="25"/>
        <v>0</v>
      </c>
      <c r="J246" s="92">
        <f t="shared" si="25"/>
        <v>0</v>
      </c>
      <c r="K246" s="92">
        <f t="shared" si="25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606</v>
      </c>
      <c r="C247" s="541" t="s">
        <v>607</v>
      </c>
      <c r="D247" s="126" t="s">
        <v>608</v>
      </c>
      <c r="E247" s="57" t="s">
        <v>609</v>
      </c>
      <c r="F247" s="84">
        <v>0</v>
      </c>
      <c r="G247" s="84">
        <v>0</v>
      </c>
      <c r="H247" s="84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610</v>
      </c>
      <c r="C248" s="513"/>
      <c r="D248" s="126" t="s">
        <v>611</v>
      </c>
      <c r="E248" s="57" t="s">
        <v>612</v>
      </c>
      <c r="F248" s="84">
        <v>0</v>
      </c>
      <c r="G248" s="84">
        <v>0</v>
      </c>
      <c r="H248" s="84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613</v>
      </c>
      <c r="C249" s="513"/>
      <c r="D249" s="126" t="s">
        <v>614</v>
      </c>
      <c r="E249" s="57" t="s">
        <v>615</v>
      </c>
      <c r="F249" s="84">
        <v>0</v>
      </c>
      <c r="G249" s="84">
        <v>0</v>
      </c>
      <c r="H249" s="84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616</v>
      </c>
      <c r="C250" s="513"/>
      <c r="D250" s="126" t="s">
        <v>617</v>
      </c>
      <c r="E250" s="57" t="s">
        <v>618</v>
      </c>
      <c r="F250" s="84">
        <v>0</v>
      </c>
      <c r="G250" s="84">
        <v>0</v>
      </c>
      <c r="H250" s="84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619</v>
      </c>
      <c r="C251" s="513"/>
      <c r="D251" s="125" t="s">
        <v>620</v>
      </c>
      <c r="E251" s="90" t="s">
        <v>621</v>
      </c>
      <c r="F251" s="92">
        <f t="shared" ref="F251:K251" si="26">+F247+F248+F249+F250</f>
        <v>0</v>
      </c>
      <c r="G251" s="92">
        <f t="shared" si="26"/>
        <v>0</v>
      </c>
      <c r="H251" s="92">
        <f t="shared" si="26"/>
        <v>0</v>
      </c>
      <c r="I251" s="92">
        <f t="shared" si="26"/>
        <v>0</v>
      </c>
      <c r="J251" s="92">
        <f t="shared" si="26"/>
        <v>0</v>
      </c>
      <c r="K251" s="92">
        <f t="shared" si="26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622</v>
      </c>
      <c r="C252" s="513"/>
      <c r="D252" s="126" t="s">
        <v>623</v>
      </c>
      <c r="E252" s="57" t="s">
        <v>624</v>
      </c>
      <c r="F252" s="84">
        <v>0</v>
      </c>
      <c r="G252" s="84">
        <v>0</v>
      </c>
      <c r="H252" s="84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625</v>
      </c>
      <c r="C253" s="513"/>
      <c r="D253" s="126" t="s">
        <v>626</v>
      </c>
      <c r="E253" s="57" t="s">
        <v>627</v>
      </c>
      <c r="F253" s="84">
        <v>0</v>
      </c>
      <c r="G253" s="84">
        <v>0</v>
      </c>
      <c r="H253" s="84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628</v>
      </c>
      <c r="C254" s="513"/>
      <c r="D254" s="126" t="s">
        <v>629</v>
      </c>
      <c r="E254" s="57" t="s">
        <v>630</v>
      </c>
      <c r="F254" s="84">
        <v>0</v>
      </c>
      <c r="G254" s="84">
        <v>0</v>
      </c>
      <c r="H254" s="84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631</v>
      </c>
      <c r="C255" s="513"/>
      <c r="D255" s="126" t="s">
        <v>632</v>
      </c>
      <c r="E255" s="57" t="s">
        <v>633</v>
      </c>
      <c r="F255" s="84">
        <v>0</v>
      </c>
      <c r="G255" s="84">
        <v>0</v>
      </c>
      <c r="H255" s="84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634</v>
      </c>
      <c r="C256" s="513"/>
      <c r="D256" s="125" t="s">
        <v>635</v>
      </c>
      <c r="E256" s="90" t="s">
        <v>636</v>
      </c>
      <c r="F256" s="92">
        <f t="shared" ref="F256:K256" si="27">+F252+F253+F254+F255</f>
        <v>0</v>
      </c>
      <c r="G256" s="92">
        <f t="shared" si="27"/>
        <v>0</v>
      </c>
      <c r="H256" s="92">
        <f t="shared" si="27"/>
        <v>0</v>
      </c>
      <c r="I256" s="92">
        <f t="shared" si="27"/>
        <v>0</v>
      </c>
      <c r="J256" s="92">
        <f t="shared" si="27"/>
        <v>0</v>
      </c>
      <c r="K256" s="92">
        <f t="shared" si="27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637</v>
      </c>
      <c r="C257" s="513"/>
      <c r="D257" s="126" t="s">
        <v>638</v>
      </c>
      <c r="E257" s="57" t="s">
        <v>639</v>
      </c>
      <c r="F257" s="84">
        <v>0</v>
      </c>
      <c r="G257" s="84">
        <v>0</v>
      </c>
      <c r="H257" s="84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640</v>
      </c>
      <c r="C258" s="513"/>
      <c r="D258" s="126" t="s">
        <v>641</v>
      </c>
      <c r="E258" s="57" t="s">
        <v>642</v>
      </c>
      <c r="F258" s="84">
        <v>0</v>
      </c>
      <c r="G258" s="84">
        <v>0</v>
      </c>
      <c r="H258" s="84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643</v>
      </c>
      <c r="C259" s="513"/>
      <c r="D259" s="126" t="s">
        <v>644</v>
      </c>
      <c r="E259" s="57" t="s">
        <v>645</v>
      </c>
      <c r="F259" s="84">
        <v>0</v>
      </c>
      <c r="G259" s="84">
        <v>0</v>
      </c>
      <c r="H259" s="84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646</v>
      </c>
      <c r="C260" s="513"/>
      <c r="D260" s="126" t="s">
        <v>647</v>
      </c>
      <c r="E260" s="57" t="s">
        <v>648</v>
      </c>
      <c r="F260" s="84">
        <v>0</v>
      </c>
      <c r="G260" s="84">
        <v>0</v>
      </c>
      <c r="H260" s="84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649</v>
      </c>
      <c r="C261" s="513"/>
      <c r="D261" s="125" t="s">
        <v>650</v>
      </c>
      <c r="E261" s="90" t="s">
        <v>651</v>
      </c>
      <c r="F261" s="92">
        <f t="shared" ref="F261:K261" si="28">+F257+F258+F259+F260</f>
        <v>0</v>
      </c>
      <c r="G261" s="92">
        <f t="shared" si="28"/>
        <v>0</v>
      </c>
      <c r="H261" s="92">
        <f t="shared" si="28"/>
        <v>0</v>
      </c>
      <c r="I261" s="92">
        <f t="shared" si="28"/>
        <v>0</v>
      </c>
      <c r="J261" s="92">
        <f t="shared" si="28"/>
        <v>0</v>
      </c>
      <c r="K261" s="92">
        <f t="shared" si="28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652</v>
      </c>
      <c r="C262" s="513"/>
      <c r="D262" s="126" t="s">
        <v>653</v>
      </c>
      <c r="E262" s="57" t="s">
        <v>654</v>
      </c>
      <c r="F262" s="127">
        <v>0</v>
      </c>
      <c r="G262" s="127">
        <v>0</v>
      </c>
      <c r="H262" s="127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655</v>
      </c>
      <c r="C263" s="513"/>
      <c r="D263" s="126" t="s">
        <v>656</v>
      </c>
      <c r="E263" s="57" t="s">
        <v>657</v>
      </c>
      <c r="F263" s="127">
        <v>0</v>
      </c>
      <c r="G263" s="127">
        <v>0</v>
      </c>
      <c r="H263" s="127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658</v>
      </c>
      <c r="C264" s="513"/>
      <c r="D264" s="126" t="s">
        <v>659</v>
      </c>
      <c r="E264" s="57" t="s">
        <v>660</v>
      </c>
      <c r="F264" s="127">
        <v>0</v>
      </c>
      <c r="G264" s="127">
        <v>0</v>
      </c>
      <c r="H264" s="127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661</v>
      </c>
      <c r="C265" s="513"/>
      <c r="D265" s="126" t="s">
        <v>662</v>
      </c>
      <c r="E265" s="57" t="s">
        <v>663</v>
      </c>
      <c r="F265" s="127">
        <v>0</v>
      </c>
      <c r="G265" s="127">
        <v>0</v>
      </c>
      <c r="H265" s="127">
        <v>0</v>
      </c>
      <c r="I265" s="127"/>
      <c r="J265" s="127"/>
      <c r="K265" s="127"/>
      <c r="L265" s="128"/>
      <c r="M265" s="129">
        <f t="shared" ref="M265:M289" si="29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664</v>
      </c>
      <c r="C266" s="514"/>
      <c r="D266" s="125" t="s">
        <v>665</v>
      </c>
      <c r="E266" s="90" t="s">
        <v>666</v>
      </c>
      <c r="F266" s="92">
        <f t="shared" ref="F266:K266" si="30">+F262+F263+F264+F265</f>
        <v>0</v>
      </c>
      <c r="G266" s="92">
        <f t="shared" si="30"/>
        <v>0</v>
      </c>
      <c r="H266" s="92">
        <f t="shared" si="30"/>
        <v>0</v>
      </c>
      <c r="I266" s="92">
        <f t="shared" si="30"/>
        <v>0</v>
      </c>
      <c r="J266" s="92">
        <f t="shared" si="30"/>
        <v>0</v>
      </c>
      <c r="K266" s="92">
        <f t="shared" si="30"/>
        <v>0</v>
      </c>
      <c r="L266" s="13"/>
      <c r="M266" s="81">
        <f t="shared" si="29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667</v>
      </c>
      <c r="C267" s="541" t="s">
        <v>668</v>
      </c>
      <c r="D267" s="126" t="s">
        <v>669</v>
      </c>
      <c r="E267" s="57" t="s">
        <v>670</v>
      </c>
      <c r="F267" s="84">
        <v>0</v>
      </c>
      <c r="G267" s="84">
        <v>0</v>
      </c>
      <c r="H267" s="84">
        <v>0</v>
      </c>
      <c r="I267" s="84"/>
      <c r="J267" s="84"/>
      <c r="K267" s="84"/>
      <c r="L267" s="13"/>
      <c r="M267" s="81">
        <f t="shared" si="29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671</v>
      </c>
      <c r="C268" s="513"/>
      <c r="D268" s="126" t="s">
        <v>672</v>
      </c>
      <c r="E268" s="57" t="s">
        <v>673</v>
      </c>
      <c r="F268" s="84">
        <v>0</v>
      </c>
      <c r="G268" s="84">
        <v>0</v>
      </c>
      <c r="H268" s="84">
        <v>0</v>
      </c>
      <c r="I268" s="84"/>
      <c r="J268" s="84"/>
      <c r="K268" s="84"/>
      <c r="L268" s="13"/>
      <c r="M268" s="81">
        <f t="shared" si="29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674</v>
      </c>
      <c r="C269" s="513"/>
      <c r="D269" s="126" t="s">
        <v>675</v>
      </c>
      <c r="E269" s="57" t="s">
        <v>676</v>
      </c>
      <c r="F269" s="84">
        <v>0</v>
      </c>
      <c r="G269" s="84">
        <v>0</v>
      </c>
      <c r="H269" s="84">
        <v>0</v>
      </c>
      <c r="I269" s="84"/>
      <c r="J269" s="84"/>
      <c r="K269" s="84"/>
      <c r="L269" s="13"/>
      <c r="M269" s="81">
        <f t="shared" si="29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677</v>
      </c>
      <c r="C270" s="513"/>
      <c r="D270" s="126" t="s">
        <v>678</v>
      </c>
      <c r="E270" s="57" t="s">
        <v>679</v>
      </c>
      <c r="F270" s="84">
        <v>0</v>
      </c>
      <c r="G270" s="84">
        <v>0</v>
      </c>
      <c r="H270" s="84">
        <v>0</v>
      </c>
      <c r="I270" s="84"/>
      <c r="J270" s="84"/>
      <c r="K270" s="84"/>
      <c r="L270" s="13"/>
      <c r="M270" s="81">
        <f t="shared" si="29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514"/>
      <c r="D271" s="125" t="s">
        <v>665</v>
      </c>
      <c r="E271" s="72" t="s">
        <v>680</v>
      </c>
      <c r="F271" s="131">
        <f t="shared" ref="F271:K271" si="31">+F267+F268+F269+F270</f>
        <v>0</v>
      </c>
      <c r="G271" s="131">
        <f t="shared" si="31"/>
        <v>0</v>
      </c>
      <c r="H271" s="131">
        <f t="shared" si="31"/>
        <v>0</v>
      </c>
      <c r="I271" s="131">
        <f t="shared" si="31"/>
        <v>0</v>
      </c>
      <c r="J271" s="131">
        <f t="shared" si="31"/>
        <v>0</v>
      </c>
      <c r="K271" s="131">
        <f t="shared" si="31"/>
        <v>0</v>
      </c>
      <c r="L271" s="13"/>
      <c r="M271" s="81">
        <f t="shared" si="29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681</v>
      </c>
      <c r="C272" s="538" t="s">
        <v>682</v>
      </c>
      <c r="D272" s="69" t="s">
        <v>683</v>
      </c>
      <c r="E272" s="63" t="s">
        <v>684</v>
      </c>
      <c r="F272" s="134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29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685</v>
      </c>
      <c r="C273" s="513"/>
      <c r="D273" s="69" t="s">
        <v>686</v>
      </c>
      <c r="E273" s="63" t="s">
        <v>687</v>
      </c>
      <c r="F273" s="134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29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688</v>
      </c>
      <c r="C274" s="513"/>
      <c r="D274" s="69" t="s">
        <v>689</v>
      </c>
      <c r="E274" s="63" t="s">
        <v>690</v>
      </c>
      <c r="F274" s="136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29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691</v>
      </c>
      <c r="C275" s="513"/>
      <c r="D275" s="69" t="s">
        <v>692</v>
      </c>
      <c r="E275" s="63" t="s">
        <v>693</v>
      </c>
      <c r="F275" s="136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29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694</v>
      </c>
      <c r="C276" s="513"/>
      <c r="D276" s="69" t="s">
        <v>182</v>
      </c>
      <c r="E276" s="63" t="s">
        <v>695</v>
      </c>
      <c r="F276" s="136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29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696</v>
      </c>
      <c r="C277" s="513"/>
      <c r="D277" s="69" t="s">
        <v>697</v>
      </c>
      <c r="E277" s="63" t="s">
        <v>698</v>
      </c>
      <c r="F277" s="138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29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699</v>
      </c>
      <c r="C278" s="513"/>
      <c r="D278" s="69" t="s">
        <v>700</v>
      </c>
      <c r="E278" s="63" t="s">
        <v>701</v>
      </c>
      <c r="F278" s="138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29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702</v>
      </c>
      <c r="C279" s="513"/>
      <c r="D279" s="69" t="s">
        <v>703</v>
      </c>
      <c r="E279" s="63" t="s">
        <v>704</v>
      </c>
      <c r="F279" s="138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29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705</v>
      </c>
      <c r="C280" s="539"/>
      <c r="D280" s="69" t="s">
        <v>706</v>
      </c>
      <c r="E280" s="63" t="s">
        <v>707</v>
      </c>
      <c r="F280" s="138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29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708</v>
      </c>
      <c r="E281" s="81" t="s">
        <v>709</v>
      </c>
      <c r="F281" s="131">
        <f t="shared" ref="F281:K281" si="32">+F277+F278+F279+F280</f>
        <v>1</v>
      </c>
      <c r="G281" s="131">
        <f t="shared" si="32"/>
        <v>0</v>
      </c>
      <c r="H281" s="131">
        <f t="shared" si="32"/>
        <v>0</v>
      </c>
      <c r="I281" s="131">
        <f t="shared" si="32"/>
        <v>0</v>
      </c>
      <c r="J281" s="131">
        <f t="shared" si="32"/>
        <v>0</v>
      </c>
      <c r="K281" s="131">
        <f t="shared" si="32"/>
        <v>0</v>
      </c>
      <c r="L281" s="13"/>
      <c r="M281" s="81">
        <f t="shared" si="29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710</v>
      </c>
      <c r="C282" s="540" t="s">
        <v>711</v>
      </c>
      <c r="D282" s="69" t="s">
        <v>712</v>
      </c>
      <c r="E282" s="63" t="s">
        <v>713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29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714</v>
      </c>
      <c r="C283" s="513"/>
      <c r="D283" s="69" t="s">
        <v>715</v>
      </c>
      <c r="E283" s="63" t="s">
        <v>716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29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717</v>
      </c>
      <c r="C284" s="513"/>
      <c r="D284" s="69" t="s">
        <v>718</v>
      </c>
      <c r="E284" s="63" t="s">
        <v>719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29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720</v>
      </c>
      <c r="C285" s="513"/>
      <c r="D285" s="69" t="s">
        <v>721</v>
      </c>
      <c r="E285" s="63" t="s">
        <v>722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29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723</v>
      </c>
      <c r="C286" s="513"/>
      <c r="D286" s="69" t="s">
        <v>724</v>
      </c>
      <c r="E286" s="63" t="s">
        <v>725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29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726</v>
      </c>
      <c r="C287" s="513"/>
      <c r="D287" s="69" t="s">
        <v>727</v>
      </c>
      <c r="E287" s="63" t="s">
        <v>728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29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729</v>
      </c>
      <c r="C288" s="513"/>
      <c r="D288" s="69" t="s">
        <v>730</v>
      </c>
      <c r="E288" s="63" t="s">
        <v>731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29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514"/>
      <c r="D289" s="74" t="s">
        <v>732</v>
      </c>
      <c r="E289" s="143" t="s">
        <v>733</v>
      </c>
      <c r="F289" s="131">
        <f t="shared" ref="F289:K289" si="33">+F285+F286+F287+F288</f>
        <v>13</v>
      </c>
      <c r="G289" s="131">
        <f t="shared" si="33"/>
        <v>7</v>
      </c>
      <c r="H289" s="131">
        <f t="shared" si="33"/>
        <v>8</v>
      </c>
      <c r="I289" s="131">
        <f t="shared" si="33"/>
        <v>0</v>
      </c>
      <c r="J289" s="131">
        <f t="shared" si="33"/>
        <v>0</v>
      </c>
      <c r="K289" s="131">
        <f t="shared" si="33"/>
        <v>0</v>
      </c>
      <c r="L289" s="13"/>
      <c r="M289" s="81">
        <f t="shared" si="29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topLeftCell="A13" workbookViewId="0">
      <selection activeCell="I30" sqref="I30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116</v>
      </c>
      <c r="D1" s="56"/>
      <c r="E1" s="13"/>
      <c r="F1" s="13" t="s">
        <v>116</v>
      </c>
      <c r="G1" s="13"/>
      <c r="H1" s="13" t="s">
        <v>116</v>
      </c>
      <c r="I1" s="13"/>
      <c r="J1" s="13"/>
      <c r="K1" s="13" t="s">
        <v>116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548" t="s">
        <v>117</v>
      </c>
      <c r="C2" s="511"/>
      <c r="D2" s="511"/>
      <c r="E2" s="511"/>
      <c r="F2" s="511"/>
      <c r="G2" s="511"/>
      <c r="H2" s="511"/>
      <c r="I2" s="511"/>
      <c r="J2" s="511"/>
      <c r="K2" s="511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743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119</v>
      </c>
      <c r="D4" s="57" t="s">
        <v>120</v>
      </c>
      <c r="E4" s="549" t="s">
        <v>121</v>
      </c>
      <c r="F4" s="549" t="str">
        <f>SASARAN!$C$8</f>
        <v>PURWODADI</v>
      </c>
      <c r="G4" s="549" t="str">
        <f>SASARAN!$C$9</f>
        <v>POLOWIJEN</v>
      </c>
      <c r="H4" s="549" t="str">
        <f>SASARAN!$C$10</f>
        <v>BALEARJOSARI</v>
      </c>
      <c r="I4" s="549">
        <f>SASARAN!$C$11</f>
        <v>0</v>
      </c>
      <c r="J4" s="549">
        <f>SASARAN!$C$12</f>
        <v>0</v>
      </c>
      <c r="K4" s="549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122</v>
      </c>
      <c r="D5" s="59"/>
      <c r="E5" s="513"/>
      <c r="F5" s="513"/>
      <c r="G5" s="513"/>
      <c r="H5" s="513"/>
      <c r="I5" s="513"/>
      <c r="J5" s="513"/>
      <c r="K5" s="513"/>
      <c r="L5" s="13"/>
      <c r="M5" s="60" t="s">
        <v>112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514"/>
      <c r="F6" s="514"/>
      <c r="G6" s="514"/>
      <c r="H6" s="514"/>
      <c r="I6" s="514"/>
      <c r="J6" s="514"/>
      <c r="K6" s="514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123</v>
      </c>
      <c r="D9" s="69" t="s">
        <v>124</v>
      </c>
      <c r="E9" s="68" t="s">
        <v>123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125</v>
      </c>
      <c r="D10" s="74" t="s">
        <v>126</v>
      </c>
      <c r="E10" s="73" t="s">
        <v>127</v>
      </c>
      <c r="F10" s="145">
        <v>13</v>
      </c>
      <c r="G10" s="146">
        <v>10</v>
      </c>
      <c r="H10" s="91">
        <v>9</v>
      </c>
      <c r="I10" s="78"/>
      <c r="J10" s="79"/>
      <c r="K10" s="80"/>
      <c r="L10" s="13"/>
      <c r="M10" s="81">
        <f t="shared" ref="M10:M264" si="0">SUM(F10:K10)</f>
        <v>32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128</v>
      </c>
      <c r="D11" s="74" t="s">
        <v>129</v>
      </c>
      <c r="E11" s="73" t="s">
        <v>128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130</v>
      </c>
      <c r="C12" s="541" t="s">
        <v>131</v>
      </c>
      <c r="D12" s="83" t="s">
        <v>132</v>
      </c>
      <c r="E12" s="57" t="s">
        <v>133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134</v>
      </c>
      <c r="C13" s="513"/>
      <c r="D13" s="83" t="s">
        <v>135</v>
      </c>
      <c r="E13" s="57" t="s">
        <v>136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137</v>
      </c>
      <c r="C14" s="513"/>
      <c r="D14" s="83" t="s">
        <v>138</v>
      </c>
      <c r="E14" s="57" t="s">
        <v>139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140</v>
      </c>
      <c r="C15" s="513"/>
      <c r="D15" s="83" t="s">
        <v>141</v>
      </c>
      <c r="E15" s="57" t="s">
        <v>142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514"/>
      <c r="D16" s="89" t="s">
        <v>143</v>
      </c>
      <c r="E16" s="90" t="s">
        <v>144</v>
      </c>
      <c r="F16" s="92">
        <f t="shared" ref="F16:K16" si="1">SUM(F12:F15)</f>
        <v>0</v>
      </c>
      <c r="G16" s="92">
        <f t="shared" si="1"/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145</v>
      </c>
      <c r="C17" s="541" t="s">
        <v>146</v>
      </c>
      <c r="D17" s="94" t="s">
        <v>147</v>
      </c>
      <c r="E17" s="95" t="s">
        <v>148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149</v>
      </c>
      <c r="C18" s="513"/>
      <c r="D18" s="94" t="s">
        <v>150</v>
      </c>
      <c r="E18" s="95" t="s">
        <v>151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514"/>
      <c r="D19" s="89" t="s">
        <v>152</v>
      </c>
      <c r="E19" s="90" t="s">
        <v>153</v>
      </c>
      <c r="F19" s="92">
        <f t="shared" ref="F19:K19" si="2">SUM(F17:F18)</f>
        <v>6</v>
      </c>
      <c r="G19" s="92">
        <f t="shared" si="2"/>
        <v>6</v>
      </c>
      <c r="H19" s="92">
        <f t="shared" si="2"/>
        <v>4</v>
      </c>
      <c r="I19" s="92">
        <f t="shared" si="2"/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154</v>
      </c>
      <c r="C20" s="99" t="s">
        <v>155</v>
      </c>
      <c r="D20" s="89" t="s">
        <v>156</v>
      </c>
      <c r="E20" s="90" t="s">
        <v>157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544" t="s">
        <v>158</v>
      </c>
      <c r="C21" s="541" t="s">
        <v>128</v>
      </c>
      <c r="D21" s="89" t="s">
        <v>159</v>
      </c>
      <c r="E21" s="538" t="s">
        <v>128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513"/>
      <c r="C22" s="513"/>
      <c r="D22" s="89" t="s">
        <v>160</v>
      </c>
      <c r="E22" s="513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514"/>
      <c r="C23" s="514"/>
      <c r="D23" s="89" t="s">
        <v>161</v>
      </c>
      <c r="E23" s="514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162</v>
      </c>
      <c r="C24" s="541" t="s">
        <v>163</v>
      </c>
      <c r="D24" s="83" t="s">
        <v>164</v>
      </c>
      <c r="E24" s="57" t="s">
        <v>165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166</v>
      </c>
      <c r="C25" s="513"/>
      <c r="D25" s="83" t="s">
        <v>167</v>
      </c>
      <c r="E25" s="57" t="s">
        <v>168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169</v>
      </c>
      <c r="C26" s="513"/>
      <c r="D26" s="83" t="s">
        <v>170</v>
      </c>
      <c r="E26" s="57" t="s">
        <v>171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172</v>
      </c>
      <c r="C27" s="513"/>
      <c r="D27" s="83" t="s">
        <v>173</v>
      </c>
      <c r="E27" s="57" t="s">
        <v>174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514"/>
      <c r="D28" s="89" t="s">
        <v>175</v>
      </c>
      <c r="E28" s="90" t="s">
        <v>176</v>
      </c>
      <c r="F28" s="92">
        <f t="shared" ref="F28:K28" si="3">SUM(F24:F27)</f>
        <v>0</v>
      </c>
      <c r="G28" s="92">
        <f t="shared" si="3"/>
        <v>0</v>
      </c>
      <c r="H28" s="92">
        <f t="shared" si="3"/>
        <v>0</v>
      </c>
      <c r="I28" s="92">
        <f t="shared" si="3"/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177</v>
      </c>
      <c r="C29" s="546" t="s">
        <v>178</v>
      </c>
      <c r="D29" s="69" t="s">
        <v>179</v>
      </c>
      <c r="E29" s="102" t="s">
        <v>180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181</v>
      </c>
      <c r="C30" s="513"/>
      <c r="D30" s="69" t="s">
        <v>182</v>
      </c>
      <c r="E30" s="102" t="s">
        <v>183</v>
      </c>
      <c r="F30" s="150">
        <v>0</v>
      </c>
      <c r="G30" s="150">
        <v>0</v>
      </c>
      <c r="H30" s="150">
        <v>0</v>
      </c>
      <c r="I30" s="104"/>
      <c r="J30" s="104"/>
      <c r="K30" s="104"/>
      <c r="L30" s="100"/>
      <c r="M30" s="81">
        <f t="shared" si="0"/>
        <v>0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184</v>
      </c>
      <c r="C31" s="513"/>
      <c r="D31" s="69" t="s">
        <v>185</v>
      </c>
      <c r="E31" s="102" t="s">
        <v>186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187</v>
      </c>
      <c r="C32" s="513"/>
      <c r="D32" s="69" t="s">
        <v>188</v>
      </c>
      <c r="E32" s="102" t="s">
        <v>189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190</v>
      </c>
      <c r="C33" s="513"/>
      <c r="D33" s="69" t="s">
        <v>191</v>
      </c>
      <c r="E33" s="102" t="s">
        <v>192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193</v>
      </c>
      <c r="C34" s="513"/>
      <c r="D34" s="69" t="s">
        <v>194</v>
      </c>
      <c r="E34" s="102" t="s">
        <v>195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196</v>
      </c>
      <c r="C35" s="514"/>
      <c r="D35" s="69" t="s">
        <v>197</v>
      </c>
      <c r="E35" s="102" t="s">
        <v>198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199</v>
      </c>
      <c r="C36" s="541" t="s">
        <v>200</v>
      </c>
      <c r="D36" s="83" t="s">
        <v>201</v>
      </c>
      <c r="E36" s="57" t="s">
        <v>202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203</v>
      </c>
      <c r="C37" s="513"/>
      <c r="D37" s="83" t="s">
        <v>204</v>
      </c>
      <c r="E37" s="57" t="s">
        <v>205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206</v>
      </c>
      <c r="C38" s="513"/>
      <c r="D38" s="83" t="s">
        <v>207</v>
      </c>
      <c r="E38" s="57" t="s">
        <v>208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209</v>
      </c>
      <c r="C39" s="513"/>
      <c r="D39" s="83" t="s">
        <v>210</v>
      </c>
      <c r="E39" s="57" t="s">
        <v>211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514"/>
      <c r="D40" s="89" t="s">
        <v>212</v>
      </c>
      <c r="E40" s="90" t="s">
        <v>200</v>
      </c>
      <c r="F40" s="92">
        <f t="shared" ref="F40:K40" si="4">+F36+F37+F38+F39</f>
        <v>1</v>
      </c>
      <c r="G40" s="92">
        <f t="shared" si="4"/>
        <v>1</v>
      </c>
      <c r="H40" s="92">
        <f t="shared" si="4"/>
        <v>1</v>
      </c>
      <c r="I40" s="92">
        <f t="shared" si="4"/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547" t="s">
        <v>213</v>
      </c>
      <c r="C41" s="541" t="s">
        <v>214</v>
      </c>
      <c r="D41" s="83" t="s">
        <v>215</v>
      </c>
      <c r="E41" s="57" t="s">
        <v>216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514"/>
      <c r="C42" s="513"/>
      <c r="D42" s="83" t="s">
        <v>217</v>
      </c>
      <c r="E42" s="57" t="s">
        <v>218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547" t="s">
        <v>219</v>
      </c>
      <c r="C43" s="513"/>
      <c r="D43" s="83" t="s">
        <v>220</v>
      </c>
      <c r="E43" s="57" t="s">
        <v>221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514"/>
      <c r="C44" s="513"/>
      <c r="D44" s="83" t="s">
        <v>222</v>
      </c>
      <c r="E44" s="57" t="s">
        <v>223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514"/>
      <c r="D45" s="89" t="s">
        <v>224</v>
      </c>
      <c r="E45" s="90" t="s">
        <v>214</v>
      </c>
      <c r="F45" s="92">
        <f t="shared" ref="F45:K45" si="5">+F41+F42+F43+F44</f>
        <v>1</v>
      </c>
      <c r="G45" s="92">
        <f t="shared" si="5"/>
        <v>1</v>
      </c>
      <c r="H45" s="92">
        <f t="shared" si="5"/>
        <v>1</v>
      </c>
      <c r="I45" s="92">
        <f t="shared" si="5"/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538">
        <v>4</v>
      </c>
      <c r="C46" s="538" t="s">
        <v>225</v>
      </c>
      <c r="D46" s="89" t="s">
        <v>226</v>
      </c>
      <c r="E46" s="90" t="s">
        <v>227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513"/>
      <c r="C47" s="513"/>
      <c r="D47" s="89" t="s">
        <v>228</v>
      </c>
      <c r="E47" s="90" t="s">
        <v>229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514"/>
      <c r="C48" s="514"/>
      <c r="D48" s="89" t="s">
        <v>230</v>
      </c>
      <c r="E48" s="90" t="s">
        <v>231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538" t="s">
        <v>232</v>
      </c>
      <c r="C49" s="541" t="s">
        <v>233</v>
      </c>
      <c r="D49" s="89" t="s">
        <v>234</v>
      </c>
      <c r="E49" s="90" t="s">
        <v>235</v>
      </c>
      <c r="F49" s="152">
        <v>0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0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513"/>
      <c r="C50" s="513"/>
      <c r="D50" s="89" t="s">
        <v>236</v>
      </c>
      <c r="E50" s="90" t="s">
        <v>237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513"/>
      <c r="C51" s="513"/>
      <c r="D51" s="74" t="s">
        <v>238</v>
      </c>
      <c r="E51" s="102" t="s">
        <v>239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513"/>
      <c r="C52" s="513"/>
      <c r="D52" s="89" t="s">
        <v>240</v>
      </c>
      <c r="E52" s="90" t="s">
        <v>241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514"/>
      <c r="C53" s="513"/>
      <c r="D53" s="89" t="s">
        <v>242</v>
      </c>
      <c r="E53" s="90" t="s">
        <v>243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538" t="s">
        <v>244</v>
      </c>
      <c r="C54" s="513"/>
      <c r="D54" s="83" t="s">
        <v>245</v>
      </c>
      <c r="E54" s="57" t="s">
        <v>246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513"/>
      <c r="C55" s="513"/>
      <c r="D55" s="83" t="s">
        <v>247</v>
      </c>
      <c r="E55" s="57" t="s">
        <v>248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513"/>
      <c r="C56" s="513"/>
      <c r="D56" s="83" t="s">
        <v>249</v>
      </c>
      <c r="E56" s="57" t="s">
        <v>250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513"/>
      <c r="C57" s="513"/>
      <c r="D57" s="83" t="s">
        <v>251</v>
      </c>
      <c r="E57" s="57" t="s">
        <v>252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514"/>
      <c r="C58" s="514"/>
      <c r="D58" s="89" t="s">
        <v>253</v>
      </c>
      <c r="E58" s="90" t="s">
        <v>254</v>
      </c>
      <c r="F58" s="92">
        <f t="shared" ref="F58:K58" si="6">+F54+F55+F56+F57</f>
        <v>0</v>
      </c>
      <c r="G58" s="92">
        <f t="shared" si="6"/>
        <v>0</v>
      </c>
      <c r="H58" s="92">
        <f t="shared" si="6"/>
        <v>0</v>
      </c>
      <c r="I58" s="92">
        <f t="shared" si="6"/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0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544" t="s">
        <v>255</v>
      </c>
      <c r="C59" s="541" t="s">
        <v>256</v>
      </c>
      <c r="D59" s="83" t="s">
        <v>257</v>
      </c>
      <c r="E59" s="57" t="s">
        <v>258</v>
      </c>
      <c r="F59" s="84">
        <v>0</v>
      </c>
      <c r="G59" s="84">
        <v>0</v>
      </c>
      <c r="H59" s="84">
        <v>0</v>
      </c>
      <c r="I59" s="84"/>
      <c r="J59" s="84"/>
      <c r="K59" s="84"/>
      <c r="L59" s="13"/>
      <c r="M59" s="81">
        <f t="shared" si="0"/>
        <v>0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513"/>
      <c r="C60" s="513"/>
      <c r="D60" s="83" t="s">
        <v>259</v>
      </c>
      <c r="E60" s="57" t="s">
        <v>260</v>
      </c>
      <c r="F60" s="84">
        <v>0</v>
      </c>
      <c r="G60" s="84">
        <v>0</v>
      </c>
      <c r="H60" s="84">
        <v>0</v>
      </c>
      <c r="I60" s="84"/>
      <c r="J60" s="84"/>
      <c r="K60" s="84"/>
      <c r="L60" s="13"/>
      <c r="M60" s="81">
        <f t="shared" si="0"/>
        <v>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513"/>
      <c r="C61" s="513"/>
      <c r="D61" s="83" t="s">
        <v>261</v>
      </c>
      <c r="E61" s="57" t="s">
        <v>262</v>
      </c>
      <c r="F61" s="84">
        <v>0</v>
      </c>
      <c r="G61" s="84">
        <v>0</v>
      </c>
      <c r="H61" s="84">
        <v>0</v>
      </c>
      <c r="I61" s="84"/>
      <c r="J61" s="84"/>
      <c r="K61" s="84"/>
      <c r="L61" s="13"/>
      <c r="M61" s="81">
        <f t="shared" si="0"/>
        <v>0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514"/>
      <c r="C62" s="513"/>
      <c r="D62" s="83" t="s">
        <v>263</v>
      </c>
      <c r="E62" s="57" t="s">
        <v>264</v>
      </c>
      <c r="F62" s="84">
        <v>0</v>
      </c>
      <c r="G62" s="84">
        <v>0</v>
      </c>
      <c r="H62" s="84">
        <v>0</v>
      </c>
      <c r="I62" s="84"/>
      <c r="J62" s="84"/>
      <c r="K62" s="84"/>
      <c r="L62" s="13"/>
      <c r="M62" s="81">
        <f t="shared" si="0"/>
        <v>0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544" t="s">
        <v>265</v>
      </c>
      <c r="C63" s="513"/>
      <c r="D63" s="83" t="s">
        <v>266</v>
      </c>
      <c r="E63" s="57" t="s">
        <v>267</v>
      </c>
      <c r="F63" s="84">
        <v>0</v>
      </c>
      <c r="G63" s="84">
        <v>0</v>
      </c>
      <c r="H63" s="84">
        <v>0</v>
      </c>
      <c r="I63" s="84"/>
      <c r="J63" s="84"/>
      <c r="K63" s="84"/>
      <c r="L63" s="13"/>
      <c r="M63" s="81">
        <f t="shared" si="0"/>
        <v>0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514"/>
      <c r="C64" s="513"/>
      <c r="D64" s="83" t="s">
        <v>268</v>
      </c>
      <c r="E64" s="57" t="s">
        <v>269</v>
      </c>
      <c r="F64" s="84">
        <v>0</v>
      </c>
      <c r="G64" s="84">
        <v>0</v>
      </c>
      <c r="H64" s="84">
        <v>0</v>
      </c>
      <c r="I64" s="84"/>
      <c r="J64" s="84"/>
      <c r="K64" s="84"/>
      <c r="L64" s="13"/>
      <c r="M64" s="81">
        <f t="shared" si="0"/>
        <v>0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544" t="s">
        <v>270</v>
      </c>
      <c r="C65" s="513"/>
      <c r="D65" s="83" t="s">
        <v>271</v>
      </c>
      <c r="E65" s="57" t="s">
        <v>272</v>
      </c>
      <c r="F65" s="84">
        <v>0</v>
      </c>
      <c r="G65" s="84">
        <v>0</v>
      </c>
      <c r="H65" s="84">
        <v>0</v>
      </c>
      <c r="I65" s="84"/>
      <c r="J65" s="84"/>
      <c r="K65" s="84"/>
      <c r="L65" s="13"/>
      <c r="M65" s="81">
        <f t="shared" si="0"/>
        <v>0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514"/>
      <c r="C66" s="513"/>
      <c r="D66" s="83" t="s">
        <v>273</v>
      </c>
      <c r="E66" s="57" t="s">
        <v>274</v>
      </c>
      <c r="F66" s="84">
        <v>0</v>
      </c>
      <c r="G66" s="84">
        <v>0</v>
      </c>
      <c r="H66" s="84">
        <v>0</v>
      </c>
      <c r="I66" s="84"/>
      <c r="J66" s="84"/>
      <c r="K66" s="84"/>
      <c r="L66" s="13"/>
      <c r="M66" s="81">
        <f t="shared" si="0"/>
        <v>0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544" t="s">
        <v>275</v>
      </c>
      <c r="C67" s="513"/>
      <c r="D67" s="83" t="s">
        <v>276</v>
      </c>
      <c r="E67" s="57" t="s">
        <v>277</v>
      </c>
      <c r="F67" s="84">
        <v>0</v>
      </c>
      <c r="G67" s="84">
        <v>0</v>
      </c>
      <c r="H67" s="84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514"/>
      <c r="C68" s="513"/>
      <c r="D68" s="83" t="s">
        <v>278</v>
      </c>
      <c r="E68" s="57" t="s">
        <v>279</v>
      </c>
      <c r="F68" s="84">
        <v>0</v>
      </c>
      <c r="G68" s="84">
        <v>0</v>
      </c>
      <c r="H68" s="84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544" t="s">
        <v>280</v>
      </c>
      <c r="C69" s="513"/>
      <c r="D69" s="83" t="s">
        <v>281</v>
      </c>
      <c r="E69" s="57" t="s">
        <v>282</v>
      </c>
      <c r="F69" s="84">
        <v>0</v>
      </c>
      <c r="G69" s="84">
        <v>0</v>
      </c>
      <c r="H69" s="84">
        <v>0</v>
      </c>
      <c r="I69" s="84"/>
      <c r="J69" s="84"/>
      <c r="K69" s="84"/>
      <c r="L69" s="13"/>
      <c r="M69" s="81">
        <f t="shared" si="0"/>
        <v>0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514"/>
      <c r="C70" s="513"/>
      <c r="D70" s="83" t="s">
        <v>283</v>
      </c>
      <c r="E70" s="57" t="s">
        <v>284</v>
      </c>
      <c r="F70" s="84">
        <v>0</v>
      </c>
      <c r="G70" s="84">
        <v>0</v>
      </c>
      <c r="H70" s="84">
        <v>0</v>
      </c>
      <c r="I70" s="84"/>
      <c r="J70" s="84"/>
      <c r="K70" s="84"/>
      <c r="L70" s="13"/>
      <c r="M70" s="81">
        <f t="shared" si="0"/>
        <v>0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544" t="s">
        <v>285</v>
      </c>
      <c r="C71" s="513"/>
      <c r="D71" s="83" t="s">
        <v>286</v>
      </c>
      <c r="E71" s="57" t="s">
        <v>287</v>
      </c>
      <c r="F71" s="84">
        <v>0</v>
      </c>
      <c r="G71" s="84">
        <v>0</v>
      </c>
      <c r="H71" s="84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514"/>
      <c r="C72" s="513"/>
      <c r="D72" s="83" t="s">
        <v>288</v>
      </c>
      <c r="E72" s="57" t="s">
        <v>289</v>
      </c>
      <c r="F72" s="84">
        <v>0</v>
      </c>
      <c r="G72" s="84">
        <v>0</v>
      </c>
      <c r="H72" s="84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544" t="s">
        <v>290</v>
      </c>
      <c r="C73" s="513"/>
      <c r="D73" s="83" t="s">
        <v>291</v>
      </c>
      <c r="E73" s="57" t="s">
        <v>287</v>
      </c>
      <c r="F73" s="84">
        <v>0</v>
      </c>
      <c r="G73" s="84">
        <v>0</v>
      </c>
      <c r="H73" s="84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514"/>
      <c r="C74" s="513"/>
      <c r="D74" s="83" t="s">
        <v>292</v>
      </c>
      <c r="E74" s="57" t="s">
        <v>289</v>
      </c>
      <c r="F74" s="84">
        <v>0</v>
      </c>
      <c r="G74" s="84">
        <v>0</v>
      </c>
      <c r="H74" s="84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544" t="s">
        <v>293</v>
      </c>
      <c r="C75" s="513"/>
      <c r="D75" s="83" t="s">
        <v>294</v>
      </c>
      <c r="E75" s="57" t="s">
        <v>295</v>
      </c>
      <c r="F75" s="84">
        <v>0</v>
      </c>
      <c r="G75" s="84">
        <v>0</v>
      </c>
      <c r="H75" s="84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514"/>
      <c r="C76" s="513"/>
      <c r="D76" s="83" t="s">
        <v>296</v>
      </c>
      <c r="E76" s="57" t="s">
        <v>297</v>
      </c>
      <c r="F76" s="84">
        <v>0</v>
      </c>
      <c r="G76" s="84">
        <v>0</v>
      </c>
      <c r="H76" s="84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544" t="s">
        <v>298</v>
      </c>
      <c r="C77" s="513"/>
      <c r="D77" s="83" t="s">
        <v>299</v>
      </c>
      <c r="E77" s="57" t="s">
        <v>300</v>
      </c>
      <c r="F77" s="84">
        <v>0</v>
      </c>
      <c r="G77" s="84">
        <v>0</v>
      </c>
      <c r="H77" s="84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514"/>
      <c r="C78" s="513"/>
      <c r="D78" s="83" t="s">
        <v>301</v>
      </c>
      <c r="E78" s="57" t="s">
        <v>302</v>
      </c>
      <c r="F78" s="84">
        <v>0</v>
      </c>
      <c r="G78" s="84">
        <v>0</v>
      </c>
      <c r="H78" s="84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544" t="s">
        <v>303</v>
      </c>
      <c r="C79" s="513"/>
      <c r="D79" s="83" t="s">
        <v>304</v>
      </c>
      <c r="E79" s="57" t="s">
        <v>305</v>
      </c>
      <c r="F79" s="84">
        <v>0</v>
      </c>
      <c r="G79" s="84">
        <v>0</v>
      </c>
      <c r="H79" s="84">
        <v>0</v>
      </c>
      <c r="I79" s="84"/>
      <c r="J79" s="84"/>
      <c r="K79" s="84"/>
      <c r="L79" s="13"/>
      <c r="M79" s="81">
        <f t="shared" si="0"/>
        <v>0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514"/>
      <c r="C80" s="513"/>
      <c r="D80" s="83" t="s">
        <v>306</v>
      </c>
      <c r="E80" s="57" t="s">
        <v>307</v>
      </c>
      <c r="F80" s="84">
        <v>0</v>
      </c>
      <c r="G80" s="84">
        <v>0</v>
      </c>
      <c r="H80" s="84">
        <v>0</v>
      </c>
      <c r="I80" s="84"/>
      <c r="J80" s="84"/>
      <c r="K80" s="84"/>
      <c r="L80" s="13"/>
      <c r="M80" s="81">
        <f t="shared" si="0"/>
        <v>0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544" t="s">
        <v>308</v>
      </c>
      <c r="C81" s="513"/>
      <c r="D81" s="83" t="s">
        <v>309</v>
      </c>
      <c r="E81" s="57" t="s">
        <v>310</v>
      </c>
      <c r="F81" s="84">
        <v>0</v>
      </c>
      <c r="G81" s="84">
        <v>0</v>
      </c>
      <c r="H81" s="84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514"/>
      <c r="C82" s="513"/>
      <c r="D82" s="83" t="s">
        <v>311</v>
      </c>
      <c r="E82" s="57" t="s">
        <v>312</v>
      </c>
      <c r="F82" s="84">
        <v>0</v>
      </c>
      <c r="G82" s="84">
        <v>0</v>
      </c>
      <c r="H82" s="84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544" t="s">
        <v>313</v>
      </c>
      <c r="C83" s="513"/>
      <c r="D83" s="83" t="s">
        <v>314</v>
      </c>
      <c r="E83" s="57" t="s">
        <v>315</v>
      </c>
      <c r="F83" s="84">
        <v>0</v>
      </c>
      <c r="G83" s="84">
        <v>0</v>
      </c>
      <c r="H83" s="84">
        <v>0</v>
      </c>
      <c r="I83" s="84"/>
      <c r="J83" s="84"/>
      <c r="K83" s="84"/>
      <c r="L83" s="13"/>
      <c r="M83" s="81">
        <f t="shared" si="0"/>
        <v>0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514"/>
      <c r="C84" s="513"/>
      <c r="D84" s="83" t="s">
        <v>316</v>
      </c>
      <c r="E84" s="57" t="s">
        <v>317</v>
      </c>
      <c r="F84" s="84">
        <v>0</v>
      </c>
      <c r="G84" s="84">
        <v>0</v>
      </c>
      <c r="H84" s="84">
        <v>0</v>
      </c>
      <c r="I84" s="84"/>
      <c r="J84" s="84"/>
      <c r="K84" s="84"/>
      <c r="L84" s="13"/>
      <c r="M84" s="81">
        <f t="shared" si="0"/>
        <v>0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544" t="s">
        <v>318</v>
      </c>
      <c r="C85" s="513"/>
      <c r="D85" s="83" t="s">
        <v>319</v>
      </c>
      <c r="E85" s="57" t="s">
        <v>320</v>
      </c>
      <c r="F85" s="84">
        <v>0</v>
      </c>
      <c r="G85" s="84">
        <v>0</v>
      </c>
      <c r="H85" s="84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514"/>
      <c r="C86" s="513"/>
      <c r="D86" s="83" t="s">
        <v>321</v>
      </c>
      <c r="E86" s="57" t="s">
        <v>322</v>
      </c>
      <c r="F86" s="84">
        <v>0</v>
      </c>
      <c r="G86" s="84">
        <v>0</v>
      </c>
      <c r="H86" s="84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544" t="s">
        <v>323</v>
      </c>
      <c r="C87" s="513"/>
      <c r="D87" s="83" t="s">
        <v>324</v>
      </c>
      <c r="E87" s="57" t="s">
        <v>325</v>
      </c>
      <c r="F87" s="84">
        <v>0</v>
      </c>
      <c r="G87" s="84">
        <v>0</v>
      </c>
      <c r="H87" s="84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514"/>
      <c r="C88" s="513"/>
      <c r="D88" s="83" t="s">
        <v>326</v>
      </c>
      <c r="E88" s="57" t="s">
        <v>327</v>
      </c>
      <c r="F88" s="84">
        <v>0</v>
      </c>
      <c r="G88" s="84">
        <v>0</v>
      </c>
      <c r="H88" s="84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544" t="s">
        <v>328</v>
      </c>
      <c r="C89" s="513"/>
      <c r="D89" s="83" t="s">
        <v>329</v>
      </c>
      <c r="E89" s="57" t="s">
        <v>330</v>
      </c>
      <c r="F89" s="84">
        <v>0</v>
      </c>
      <c r="G89" s="84">
        <v>0</v>
      </c>
      <c r="H89" s="84">
        <v>0</v>
      </c>
      <c r="I89" s="84"/>
      <c r="J89" s="84"/>
      <c r="K89" s="84"/>
      <c r="L89" s="13"/>
      <c r="M89" s="81">
        <f t="shared" si="0"/>
        <v>0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514"/>
      <c r="C90" s="513"/>
      <c r="D90" s="83" t="s">
        <v>331</v>
      </c>
      <c r="E90" s="57" t="s">
        <v>332</v>
      </c>
      <c r="F90" s="84">
        <v>0</v>
      </c>
      <c r="G90" s="84">
        <v>0</v>
      </c>
      <c r="H90" s="84">
        <v>0</v>
      </c>
      <c r="I90" s="84"/>
      <c r="J90" s="84"/>
      <c r="K90" s="84"/>
      <c r="L90" s="13"/>
      <c r="M90" s="81">
        <f t="shared" si="0"/>
        <v>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538">
        <v>6</v>
      </c>
      <c r="C91" s="513"/>
      <c r="D91" s="89" t="s">
        <v>333</v>
      </c>
      <c r="E91" s="90" t="s">
        <v>334</v>
      </c>
      <c r="F91" s="92">
        <f t="shared" ref="F91:K91" si="7">F59+F61+F63+F65+F67+F69+F71+F73+F75+F77+F79+F81+F83+F85+F87+F89</f>
        <v>0</v>
      </c>
      <c r="G91" s="92">
        <f t="shared" si="7"/>
        <v>0</v>
      </c>
      <c r="H91" s="92">
        <f t="shared" si="7"/>
        <v>0</v>
      </c>
      <c r="I91" s="92">
        <f t="shared" si="7"/>
        <v>0</v>
      </c>
      <c r="J91" s="92">
        <f t="shared" si="7"/>
        <v>0</v>
      </c>
      <c r="K91" s="92">
        <f t="shared" si="7"/>
        <v>0</v>
      </c>
      <c r="L91" s="13"/>
      <c r="M91" s="81">
        <f t="shared" si="0"/>
        <v>0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514"/>
      <c r="C92" s="514"/>
      <c r="D92" s="89" t="s">
        <v>335</v>
      </c>
      <c r="E92" s="90" t="s">
        <v>336</v>
      </c>
      <c r="F92" s="92">
        <f t="shared" ref="F92:K92" si="8">+F60+F62+F64+F66+F68+F70+F72+F74+F76+F78+F80+F82+F84+F86+F88+F90</f>
        <v>0</v>
      </c>
      <c r="G92" s="92">
        <f t="shared" si="8"/>
        <v>0</v>
      </c>
      <c r="H92" s="92">
        <f t="shared" si="8"/>
        <v>0</v>
      </c>
      <c r="I92" s="92">
        <f t="shared" si="8"/>
        <v>0</v>
      </c>
      <c r="J92" s="92">
        <f t="shared" si="8"/>
        <v>0</v>
      </c>
      <c r="K92" s="92">
        <f t="shared" si="8"/>
        <v>0</v>
      </c>
      <c r="L92" s="13"/>
      <c r="M92" s="81">
        <f t="shared" si="0"/>
        <v>0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544" t="s">
        <v>337</v>
      </c>
      <c r="C93" s="541" t="s">
        <v>338</v>
      </c>
      <c r="D93" s="83" t="s">
        <v>257</v>
      </c>
      <c r="E93" s="57" t="s">
        <v>258</v>
      </c>
      <c r="F93" s="84">
        <v>0</v>
      </c>
      <c r="G93" s="84">
        <v>0</v>
      </c>
      <c r="H93" s="84">
        <v>0</v>
      </c>
      <c r="I93" s="84"/>
      <c r="J93" s="84"/>
      <c r="K93" s="84"/>
      <c r="L93" s="13"/>
      <c r="M93" s="81">
        <f t="shared" si="0"/>
        <v>0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513"/>
      <c r="C94" s="513"/>
      <c r="D94" s="83" t="s">
        <v>259</v>
      </c>
      <c r="E94" s="57" t="s">
        <v>260</v>
      </c>
      <c r="F94" s="84">
        <v>0</v>
      </c>
      <c r="G94" s="84">
        <v>0</v>
      </c>
      <c r="H94" s="84">
        <v>0</v>
      </c>
      <c r="I94" s="84"/>
      <c r="J94" s="84"/>
      <c r="K94" s="84"/>
      <c r="L94" s="13"/>
      <c r="M94" s="81">
        <f t="shared" si="0"/>
        <v>0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513"/>
      <c r="C95" s="513"/>
      <c r="D95" s="83" t="s">
        <v>261</v>
      </c>
      <c r="E95" s="57" t="s">
        <v>262</v>
      </c>
      <c r="F95" s="84">
        <v>0</v>
      </c>
      <c r="G95" s="84">
        <v>0</v>
      </c>
      <c r="H95" s="84">
        <v>0</v>
      </c>
      <c r="I95" s="84"/>
      <c r="J95" s="84"/>
      <c r="K95" s="84"/>
      <c r="L95" s="13"/>
      <c r="M95" s="81">
        <f t="shared" si="0"/>
        <v>0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514"/>
      <c r="C96" s="513"/>
      <c r="D96" s="83" t="s">
        <v>263</v>
      </c>
      <c r="E96" s="57" t="s">
        <v>264</v>
      </c>
      <c r="F96" s="84">
        <v>0</v>
      </c>
      <c r="G96" s="84">
        <v>0</v>
      </c>
      <c r="H96" s="84">
        <v>0</v>
      </c>
      <c r="I96" s="84"/>
      <c r="J96" s="84"/>
      <c r="K96" s="84"/>
      <c r="L96" s="13"/>
      <c r="M96" s="81">
        <f t="shared" si="0"/>
        <v>0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544" t="s">
        <v>339</v>
      </c>
      <c r="C97" s="513"/>
      <c r="D97" s="83" t="s">
        <v>266</v>
      </c>
      <c r="E97" s="57" t="s">
        <v>267</v>
      </c>
      <c r="F97" s="84">
        <v>0</v>
      </c>
      <c r="G97" s="84">
        <v>0</v>
      </c>
      <c r="H97" s="84">
        <v>0</v>
      </c>
      <c r="I97" s="84"/>
      <c r="J97" s="84"/>
      <c r="K97" s="84"/>
      <c r="L97" s="13"/>
      <c r="M97" s="81">
        <f t="shared" si="0"/>
        <v>0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514"/>
      <c r="C98" s="513"/>
      <c r="D98" s="83" t="s">
        <v>268</v>
      </c>
      <c r="E98" s="57" t="s">
        <v>269</v>
      </c>
      <c r="F98" s="84">
        <v>0</v>
      </c>
      <c r="G98" s="84">
        <v>0</v>
      </c>
      <c r="H98" s="84">
        <v>0</v>
      </c>
      <c r="I98" s="84"/>
      <c r="J98" s="84"/>
      <c r="K98" s="84"/>
      <c r="L98" s="13"/>
      <c r="M98" s="81">
        <f t="shared" si="0"/>
        <v>0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544" t="s">
        <v>340</v>
      </c>
      <c r="C99" s="513"/>
      <c r="D99" s="83" t="s">
        <v>271</v>
      </c>
      <c r="E99" s="57" t="s">
        <v>272</v>
      </c>
      <c r="F99" s="84">
        <v>0</v>
      </c>
      <c r="G99" s="84">
        <v>0</v>
      </c>
      <c r="H99" s="84">
        <v>0</v>
      </c>
      <c r="I99" s="84"/>
      <c r="J99" s="84"/>
      <c r="K99" s="84"/>
      <c r="L99" s="13"/>
      <c r="M99" s="81">
        <f t="shared" si="0"/>
        <v>0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514"/>
      <c r="C100" s="513"/>
      <c r="D100" s="83" t="s">
        <v>273</v>
      </c>
      <c r="E100" s="57" t="s">
        <v>274</v>
      </c>
      <c r="F100" s="84">
        <v>0</v>
      </c>
      <c r="G100" s="84">
        <v>0</v>
      </c>
      <c r="H100" s="84">
        <v>0</v>
      </c>
      <c r="I100" s="84"/>
      <c r="J100" s="84"/>
      <c r="K100" s="84"/>
      <c r="L100" s="13"/>
      <c r="M100" s="81">
        <f t="shared" si="0"/>
        <v>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544" t="s">
        <v>341</v>
      </c>
      <c r="C101" s="513"/>
      <c r="D101" s="83" t="s">
        <v>276</v>
      </c>
      <c r="E101" s="57" t="s">
        <v>277</v>
      </c>
      <c r="F101" s="84">
        <v>0</v>
      </c>
      <c r="G101" s="84">
        <v>0</v>
      </c>
      <c r="H101" s="84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514"/>
      <c r="C102" s="513"/>
      <c r="D102" s="83" t="s">
        <v>278</v>
      </c>
      <c r="E102" s="57" t="s">
        <v>279</v>
      </c>
      <c r="F102" s="84">
        <v>0</v>
      </c>
      <c r="G102" s="84">
        <v>0</v>
      </c>
      <c r="H102" s="84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544" t="s">
        <v>342</v>
      </c>
      <c r="C103" s="513"/>
      <c r="D103" s="83" t="s">
        <v>281</v>
      </c>
      <c r="E103" s="57" t="s">
        <v>282</v>
      </c>
      <c r="F103" s="84">
        <v>0</v>
      </c>
      <c r="G103" s="84">
        <v>0</v>
      </c>
      <c r="H103" s="84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514"/>
      <c r="C104" s="513"/>
      <c r="D104" s="83" t="s">
        <v>283</v>
      </c>
      <c r="E104" s="57" t="s">
        <v>284</v>
      </c>
      <c r="F104" s="84">
        <v>0</v>
      </c>
      <c r="G104" s="84">
        <v>0</v>
      </c>
      <c r="H104" s="84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544" t="s">
        <v>343</v>
      </c>
      <c r="C105" s="513"/>
      <c r="D105" s="83" t="s">
        <v>286</v>
      </c>
      <c r="E105" s="57" t="s">
        <v>287</v>
      </c>
      <c r="F105" s="84">
        <v>0</v>
      </c>
      <c r="G105" s="84">
        <v>0</v>
      </c>
      <c r="H105" s="84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514"/>
      <c r="C106" s="513"/>
      <c r="D106" s="83" t="s">
        <v>288</v>
      </c>
      <c r="E106" s="57" t="s">
        <v>289</v>
      </c>
      <c r="F106" s="84">
        <v>0</v>
      </c>
      <c r="G106" s="84">
        <v>0</v>
      </c>
      <c r="H106" s="84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544" t="s">
        <v>344</v>
      </c>
      <c r="C107" s="513"/>
      <c r="D107" s="83" t="s">
        <v>291</v>
      </c>
      <c r="E107" s="57" t="s">
        <v>287</v>
      </c>
      <c r="F107" s="84">
        <v>0</v>
      </c>
      <c r="G107" s="84">
        <v>0</v>
      </c>
      <c r="H107" s="84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514"/>
      <c r="C108" s="513"/>
      <c r="D108" s="83" t="s">
        <v>292</v>
      </c>
      <c r="E108" s="57" t="s">
        <v>289</v>
      </c>
      <c r="F108" s="84">
        <v>0</v>
      </c>
      <c r="G108" s="84">
        <v>0</v>
      </c>
      <c r="H108" s="84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544" t="s">
        <v>345</v>
      </c>
      <c r="C109" s="513"/>
      <c r="D109" s="83" t="s">
        <v>294</v>
      </c>
      <c r="E109" s="57" t="s">
        <v>295</v>
      </c>
      <c r="F109" s="84">
        <v>0</v>
      </c>
      <c r="G109" s="84">
        <v>0</v>
      </c>
      <c r="H109" s="84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514"/>
      <c r="C110" s="513"/>
      <c r="D110" s="83" t="s">
        <v>296</v>
      </c>
      <c r="E110" s="57" t="s">
        <v>297</v>
      </c>
      <c r="F110" s="84">
        <v>0</v>
      </c>
      <c r="G110" s="84">
        <v>0</v>
      </c>
      <c r="H110" s="84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544" t="s">
        <v>346</v>
      </c>
      <c r="C111" s="513"/>
      <c r="D111" s="83" t="s">
        <v>299</v>
      </c>
      <c r="E111" s="57" t="s">
        <v>300</v>
      </c>
      <c r="F111" s="84">
        <v>0</v>
      </c>
      <c r="G111" s="84">
        <v>0</v>
      </c>
      <c r="H111" s="84">
        <v>0</v>
      </c>
      <c r="I111" s="84"/>
      <c r="J111" s="84"/>
      <c r="K111" s="84"/>
      <c r="L111" s="13"/>
      <c r="M111" s="81">
        <f t="shared" si="0"/>
        <v>0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514"/>
      <c r="C112" s="513"/>
      <c r="D112" s="83" t="s">
        <v>301</v>
      </c>
      <c r="E112" s="57" t="s">
        <v>302</v>
      </c>
      <c r="F112" s="84">
        <v>0</v>
      </c>
      <c r="G112" s="84">
        <v>0</v>
      </c>
      <c r="H112" s="84">
        <v>0</v>
      </c>
      <c r="I112" s="84"/>
      <c r="J112" s="84"/>
      <c r="K112" s="84"/>
      <c r="L112" s="13"/>
      <c r="M112" s="81">
        <f t="shared" si="0"/>
        <v>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544" t="s">
        <v>347</v>
      </c>
      <c r="C113" s="513"/>
      <c r="D113" s="83" t="s">
        <v>304</v>
      </c>
      <c r="E113" s="57" t="s">
        <v>305</v>
      </c>
      <c r="F113" s="84">
        <v>0</v>
      </c>
      <c r="G113" s="84">
        <v>0</v>
      </c>
      <c r="H113" s="84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514"/>
      <c r="C114" s="513"/>
      <c r="D114" s="83" t="s">
        <v>306</v>
      </c>
      <c r="E114" s="57" t="s">
        <v>307</v>
      </c>
      <c r="F114" s="84">
        <v>0</v>
      </c>
      <c r="G114" s="84">
        <v>0</v>
      </c>
      <c r="H114" s="84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544" t="s">
        <v>348</v>
      </c>
      <c r="C115" s="513"/>
      <c r="D115" s="83" t="s">
        <v>309</v>
      </c>
      <c r="E115" s="57" t="s">
        <v>310</v>
      </c>
      <c r="F115" s="84">
        <v>0</v>
      </c>
      <c r="G115" s="84">
        <v>0</v>
      </c>
      <c r="H115" s="84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514"/>
      <c r="C116" s="513"/>
      <c r="D116" s="83" t="s">
        <v>311</v>
      </c>
      <c r="E116" s="57" t="s">
        <v>312</v>
      </c>
      <c r="F116" s="84">
        <v>0</v>
      </c>
      <c r="G116" s="84">
        <v>0</v>
      </c>
      <c r="H116" s="84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544" t="s">
        <v>349</v>
      </c>
      <c r="C117" s="513"/>
      <c r="D117" s="83" t="s">
        <v>314</v>
      </c>
      <c r="E117" s="57" t="s">
        <v>315</v>
      </c>
      <c r="F117" s="84">
        <v>0</v>
      </c>
      <c r="G117" s="84">
        <v>0</v>
      </c>
      <c r="H117" s="84">
        <v>0</v>
      </c>
      <c r="I117" s="84"/>
      <c r="J117" s="84"/>
      <c r="K117" s="84"/>
      <c r="L117" s="13"/>
      <c r="M117" s="81">
        <f t="shared" si="0"/>
        <v>0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514"/>
      <c r="C118" s="513"/>
      <c r="D118" s="83" t="s">
        <v>316</v>
      </c>
      <c r="E118" s="57" t="s">
        <v>317</v>
      </c>
      <c r="F118" s="84">
        <v>0</v>
      </c>
      <c r="G118" s="84">
        <v>0</v>
      </c>
      <c r="H118" s="84">
        <v>0</v>
      </c>
      <c r="I118" s="84"/>
      <c r="J118" s="84"/>
      <c r="K118" s="84"/>
      <c r="L118" s="13"/>
      <c r="M118" s="81">
        <f t="shared" si="0"/>
        <v>0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544" t="s">
        <v>350</v>
      </c>
      <c r="C119" s="513"/>
      <c r="D119" s="83" t="s">
        <v>319</v>
      </c>
      <c r="E119" s="57" t="s">
        <v>320</v>
      </c>
      <c r="F119" s="84">
        <v>0</v>
      </c>
      <c r="G119" s="84">
        <v>0</v>
      </c>
      <c r="H119" s="84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514"/>
      <c r="C120" s="513"/>
      <c r="D120" s="83" t="s">
        <v>321</v>
      </c>
      <c r="E120" s="57" t="s">
        <v>322</v>
      </c>
      <c r="F120" s="84">
        <v>0</v>
      </c>
      <c r="G120" s="84">
        <v>0</v>
      </c>
      <c r="H120" s="84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544" t="s">
        <v>351</v>
      </c>
      <c r="C121" s="513"/>
      <c r="D121" s="83" t="s">
        <v>324</v>
      </c>
      <c r="E121" s="57" t="s">
        <v>325</v>
      </c>
      <c r="F121" s="84">
        <v>0</v>
      </c>
      <c r="G121" s="84">
        <v>0</v>
      </c>
      <c r="H121" s="84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514"/>
      <c r="C122" s="513"/>
      <c r="D122" s="83" t="s">
        <v>326</v>
      </c>
      <c r="E122" s="57" t="s">
        <v>327</v>
      </c>
      <c r="F122" s="84">
        <v>0</v>
      </c>
      <c r="G122" s="84">
        <v>0</v>
      </c>
      <c r="H122" s="84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544" t="s">
        <v>352</v>
      </c>
      <c r="C123" s="513"/>
      <c r="D123" s="83" t="s">
        <v>329</v>
      </c>
      <c r="E123" s="57" t="s">
        <v>330</v>
      </c>
      <c r="F123" s="84">
        <v>0</v>
      </c>
      <c r="G123" s="84">
        <v>0</v>
      </c>
      <c r="H123" s="84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514"/>
      <c r="C124" s="513"/>
      <c r="D124" s="83" t="s">
        <v>331</v>
      </c>
      <c r="E124" s="57" t="s">
        <v>332</v>
      </c>
      <c r="F124" s="84">
        <v>0</v>
      </c>
      <c r="G124" s="84">
        <v>0</v>
      </c>
      <c r="H124" s="84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545">
        <v>7</v>
      </c>
      <c r="C125" s="513"/>
      <c r="D125" s="89" t="s">
        <v>333</v>
      </c>
      <c r="E125" s="90" t="s">
        <v>334</v>
      </c>
      <c r="F125" s="92">
        <f t="shared" ref="F125:K125" si="9">F93+F95+F97+F99+F101+F103+F105+F107+F109+F111+F113+F115+F117+F119</f>
        <v>0</v>
      </c>
      <c r="G125" s="92">
        <f t="shared" si="9"/>
        <v>0</v>
      </c>
      <c r="H125" s="92">
        <f t="shared" si="9"/>
        <v>0</v>
      </c>
      <c r="I125" s="92">
        <f t="shared" si="9"/>
        <v>0</v>
      </c>
      <c r="J125" s="92">
        <f t="shared" si="9"/>
        <v>0</v>
      </c>
      <c r="K125" s="92">
        <f t="shared" si="9"/>
        <v>0</v>
      </c>
      <c r="L125" s="13"/>
      <c r="M125" s="81">
        <f t="shared" si="0"/>
        <v>0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514"/>
      <c r="C126" s="514"/>
      <c r="D126" s="89" t="s">
        <v>335</v>
      </c>
      <c r="E126" s="90" t="s">
        <v>336</v>
      </c>
      <c r="F126" s="92">
        <f t="shared" ref="F126:K126" si="10">+F94+F96+F98+F100+F102+F104+F106+F108+F110+F112+F114+F116+F118+F120</f>
        <v>0</v>
      </c>
      <c r="G126" s="92">
        <f t="shared" si="10"/>
        <v>0</v>
      </c>
      <c r="H126" s="92">
        <f t="shared" si="10"/>
        <v>0</v>
      </c>
      <c r="I126" s="92">
        <f t="shared" si="10"/>
        <v>0</v>
      </c>
      <c r="J126" s="92">
        <f t="shared" si="10"/>
        <v>0</v>
      </c>
      <c r="K126" s="92">
        <f t="shared" si="10"/>
        <v>0</v>
      </c>
      <c r="L126" s="13"/>
      <c r="M126" s="81">
        <f t="shared" si="0"/>
        <v>0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544" t="s">
        <v>353</v>
      </c>
      <c r="C127" s="541" t="s">
        <v>354</v>
      </c>
      <c r="D127" s="83" t="s">
        <v>257</v>
      </c>
      <c r="E127" s="57" t="s">
        <v>258</v>
      </c>
      <c r="F127" s="84">
        <v>0</v>
      </c>
      <c r="G127" s="84">
        <v>0</v>
      </c>
      <c r="H127" s="84">
        <v>0</v>
      </c>
      <c r="I127" s="84"/>
      <c r="J127" s="84"/>
      <c r="K127" s="84"/>
      <c r="L127" s="13"/>
      <c r="M127" s="81">
        <f t="shared" si="0"/>
        <v>0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513"/>
      <c r="C128" s="513"/>
      <c r="D128" s="83" t="s">
        <v>259</v>
      </c>
      <c r="E128" s="57" t="s">
        <v>260</v>
      </c>
      <c r="F128" s="84">
        <v>0</v>
      </c>
      <c r="G128" s="84">
        <v>0</v>
      </c>
      <c r="H128" s="84">
        <v>0</v>
      </c>
      <c r="I128" s="84"/>
      <c r="J128" s="84"/>
      <c r="K128" s="84"/>
      <c r="L128" s="13"/>
      <c r="M128" s="81">
        <f t="shared" si="0"/>
        <v>0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513"/>
      <c r="C129" s="513"/>
      <c r="D129" s="83" t="s">
        <v>261</v>
      </c>
      <c r="E129" s="57" t="s">
        <v>262</v>
      </c>
      <c r="F129" s="84">
        <v>0</v>
      </c>
      <c r="G129" s="84">
        <v>0</v>
      </c>
      <c r="H129" s="84">
        <v>0</v>
      </c>
      <c r="I129" s="84"/>
      <c r="J129" s="84"/>
      <c r="K129" s="84"/>
      <c r="L129" s="13"/>
      <c r="M129" s="81">
        <f t="shared" si="0"/>
        <v>0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514"/>
      <c r="C130" s="513"/>
      <c r="D130" s="83" t="s">
        <v>263</v>
      </c>
      <c r="E130" s="57" t="s">
        <v>264</v>
      </c>
      <c r="F130" s="84">
        <v>0</v>
      </c>
      <c r="G130" s="84">
        <v>0</v>
      </c>
      <c r="H130" s="84">
        <v>0</v>
      </c>
      <c r="I130" s="84"/>
      <c r="J130" s="84"/>
      <c r="K130" s="84"/>
      <c r="L130" s="13"/>
      <c r="M130" s="81">
        <f t="shared" si="0"/>
        <v>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544" t="s">
        <v>355</v>
      </c>
      <c r="C131" s="513"/>
      <c r="D131" s="83" t="s">
        <v>266</v>
      </c>
      <c r="E131" s="57" t="s">
        <v>267</v>
      </c>
      <c r="F131" s="84">
        <v>0</v>
      </c>
      <c r="G131" s="84">
        <v>0</v>
      </c>
      <c r="H131" s="84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514"/>
      <c r="C132" s="513"/>
      <c r="D132" s="83" t="s">
        <v>268</v>
      </c>
      <c r="E132" s="57" t="s">
        <v>269</v>
      </c>
      <c r="F132" s="84">
        <v>0</v>
      </c>
      <c r="G132" s="84">
        <v>0</v>
      </c>
      <c r="H132" s="84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544" t="s">
        <v>356</v>
      </c>
      <c r="C133" s="513"/>
      <c r="D133" s="83" t="s">
        <v>271</v>
      </c>
      <c r="E133" s="57" t="s">
        <v>272</v>
      </c>
      <c r="F133" s="84">
        <v>0</v>
      </c>
      <c r="G133" s="84">
        <v>0</v>
      </c>
      <c r="H133" s="84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514"/>
      <c r="C134" s="513"/>
      <c r="D134" s="83" t="s">
        <v>273</v>
      </c>
      <c r="E134" s="57" t="s">
        <v>274</v>
      </c>
      <c r="F134" s="84">
        <v>0</v>
      </c>
      <c r="G134" s="84">
        <v>0</v>
      </c>
      <c r="H134" s="84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544" t="s">
        <v>357</v>
      </c>
      <c r="C135" s="513"/>
      <c r="D135" s="83" t="s">
        <v>276</v>
      </c>
      <c r="E135" s="57" t="s">
        <v>277</v>
      </c>
      <c r="F135" s="84">
        <v>0</v>
      </c>
      <c r="G135" s="84">
        <v>0</v>
      </c>
      <c r="H135" s="84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514"/>
      <c r="C136" s="513"/>
      <c r="D136" s="83" t="s">
        <v>278</v>
      </c>
      <c r="E136" s="57" t="s">
        <v>279</v>
      </c>
      <c r="F136" s="84">
        <v>0</v>
      </c>
      <c r="G136" s="84">
        <v>0</v>
      </c>
      <c r="H136" s="84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544" t="s">
        <v>358</v>
      </c>
      <c r="C137" s="513"/>
      <c r="D137" s="83" t="s">
        <v>281</v>
      </c>
      <c r="E137" s="57" t="s">
        <v>282</v>
      </c>
      <c r="F137" s="84">
        <v>0</v>
      </c>
      <c r="G137" s="84">
        <v>0</v>
      </c>
      <c r="H137" s="84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514"/>
      <c r="C138" s="513"/>
      <c r="D138" s="83" t="s">
        <v>283</v>
      </c>
      <c r="E138" s="57" t="s">
        <v>284</v>
      </c>
      <c r="F138" s="84">
        <v>0</v>
      </c>
      <c r="G138" s="84">
        <v>0</v>
      </c>
      <c r="H138" s="84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544" t="s">
        <v>359</v>
      </c>
      <c r="C139" s="513"/>
      <c r="D139" s="83" t="s">
        <v>286</v>
      </c>
      <c r="E139" s="57" t="s">
        <v>287</v>
      </c>
      <c r="F139" s="84">
        <v>0</v>
      </c>
      <c r="G139" s="84">
        <v>0</v>
      </c>
      <c r="H139" s="84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514"/>
      <c r="C140" s="513"/>
      <c r="D140" s="83" t="s">
        <v>288</v>
      </c>
      <c r="E140" s="57" t="s">
        <v>289</v>
      </c>
      <c r="F140" s="84">
        <v>0</v>
      </c>
      <c r="G140" s="84">
        <v>0</v>
      </c>
      <c r="H140" s="84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544" t="s">
        <v>360</v>
      </c>
      <c r="C141" s="513"/>
      <c r="D141" s="83" t="s">
        <v>291</v>
      </c>
      <c r="E141" s="57" t="s">
        <v>287</v>
      </c>
      <c r="F141" s="84">
        <v>0</v>
      </c>
      <c r="G141" s="84">
        <v>0</v>
      </c>
      <c r="H141" s="84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514"/>
      <c r="C142" s="513"/>
      <c r="D142" s="83" t="s">
        <v>292</v>
      </c>
      <c r="E142" s="57" t="s">
        <v>289</v>
      </c>
      <c r="F142" s="84">
        <v>0</v>
      </c>
      <c r="G142" s="84">
        <v>0</v>
      </c>
      <c r="H142" s="84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544" t="s">
        <v>361</v>
      </c>
      <c r="C143" s="513"/>
      <c r="D143" s="83" t="s">
        <v>294</v>
      </c>
      <c r="E143" s="57" t="s">
        <v>295</v>
      </c>
      <c r="F143" s="84">
        <v>0</v>
      </c>
      <c r="G143" s="84">
        <v>0</v>
      </c>
      <c r="H143" s="84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514"/>
      <c r="C144" s="513"/>
      <c r="D144" s="83" t="s">
        <v>296</v>
      </c>
      <c r="E144" s="57" t="s">
        <v>297</v>
      </c>
      <c r="F144" s="84">
        <v>0</v>
      </c>
      <c r="G144" s="84">
        <v>0</v>
      </c>
      <c r="H144" s="84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544" t="s">
        <v>362</v>
      </c>
      <c r="C145" s="513"/>
      <c r="D145" s="83" t="s">
        <v>299</v>
      </c>
      <c r="E145" s="57" t="s">
        <v>300</v>
      </c>
      <c r="F145" s="84">
        <v>0</v>
      </c>
      <c r="G145" s="84">
        <v>0</v>
      </c>
      <c r="H145" s="84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514"/>
      <c r="C146" s="513"/>
      <c r="D146" s="83" t="s">
        <v>301</v>
      </c>
      <c r="E146" s="57" t="s">
        <v>302</v>
      </c>
      <c r="F146" s="84">
        <v>0</v>
      </c>
      <c r="G146" s="84">
        <v>0</v>
      </c>
      <c r="H146" s="84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544" t="s">
        <v>363</v>
      </c>
      <c r="C147" s="513"/>
      <c r="D147" s="83" t="s">
        <v>304</v>
      </c>
      <c r="E147" s="57" t="s">
        <v>305</v>
      </c>
      <c r="F147" s="84">
        <v>0</v>
      </c>
      <c r="G147" s="84">
        <v>0</v>
      </c>
      <c r="H147" s="84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514"/>
      <c r="C148" s="513"/>
      <c r="D148" s="83" t="s">
        <v>306</v>
      </c>
      <c r="E148" s="57" t="s">
        <v>307</v>
      </c>
      <c r="F148" s="84">
        <v>0</v>
      </c>
      <c r="G148" s="84">
        <v>0</v>
      </c>
      <c r="H148" s="84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544" t="s">
        <v>364</v>
      </c>
      <c r="C149" s="513"/>
      <c r="D149" s="83" t="s">
        <v>309</v>
      </c>
      <c r="E149" s="57" t="s">
        <v>310</v>
      </c>
      <c r="F149" s="84">
        <v>0</v>
      </c>
      <c r="G149" s="84">
        <v>0</v>
      </c>
      <c r="H149" s="84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514"/>
      <c r="C150" s="513"/>
      <c r="D150" s="83" t="s">
        <v>311</v>
      </c>
      <c r="E150" s="57" t="s">
        <v>312</v>
      </c>
      <c r="F150" s="84">
        <v>0</v>
      </c>
      <c r="G150" s="84">
        <v>0</v>
      </c>
      <c r="H150" s="84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544" t="s">
        <v>365</v>
      </c>
      <c r="C151" s="513"/>
      <c r="D151" s="83" t="s">
        <v>314</v>
      </c>
      <c r="E151" s="57" t="s">
        <v>315</v>
      </c>
      <c r="F151" s="84">
        <v>0</v>
      </c>
      <c r="G151" s="84">
        <v>0</v>
      </c>
      <c r="H151" s="84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514"/>
      <c r="C152" s="513"/>
      <c r="D152" s="83" t="s">
        <v>316</v>
      </c>
      <c r="E152" s="57" t="s">
        <v>317</v>
      </c>
      <c r="F152" s="84">
        <v>0</v>
      </c>
      <c r="G152" s="84">
        <v>0</v>
      </c>
      <c r="H152" s="84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544" t="s">
        <v>366</v>
      </c>
      <c r="C153" s="513"/>
      <c r="D153" s="83" t="s">
        <v>319</v>
      </c>
      <c r="E153" s="57" t="s">
        <v>320</v>
      </c>
      <c r="F153" s="84">
        <v>0</v>
      </c>
      <c r="G153" s="84">
        <v>0</v>
      </c>
      <c r="H153" s="84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514"/>
      <c r="C154" s="513"/>
      <c r="D154" s="83" t="s">
        <v>321</v>
      </c>
      <c r="E154" s="57" t="s">
        <v>322</v>
      </c>
      <c r="F154" s="84">
        <v>0</v>
      </c>
      <c r="G154" s="84">
        <v>0</v>
      </c>
      <c r="H154" s="84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544" t="s">
        <v>367</v>
      </c>
      <c r="C155" s="513"/>
      <c r="D155" s="83" t="s">
        <v>324</v>
      </c>
      <c r="E155" s="57" t="s">
        <v>325</v>
      </c>
      <c r="F155" s="84">
        <v>0</v>
      </c>
      <c r="G155" s="84">
        <v>0</v>
      </c>
      <c r="H155" s="84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514"/>
      <c r="C156" s="513"/>
      <c r="D156" s="83" t="s">
        <v>326</v>
      </c>
      <c r="E156" s="57" t="s">
        <v>327</v>
      </c>
      <c r="F156" s="84">
        <v>0</v>
      </c>
      <c r="G156" s="84">
        <v>0</v>
      </c>
      <c r="H156" s="84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544" t="s">
        <v>368</v>
      </c>
      <c r="C157" s="513"/>
      <c r="D157" s="83" t="s">
        <v>329</v>
      </c>
      <c r="E157" s="57" t="s">
        <v>330</v>
      </c>
      <c r="F157" s="84">
        <v>0</v>
      </c>
      <c r="G157" s="84">
        <v>0</v>
      </c>
      <c r="H157" s="84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514"/>
      <c r="C158" s="513"/>
      <c r="D158" s="83" t="s">
        <v>331</v>
      </c>
      <c r="E158" s="57" t="s">
        <v>332</v>
      </c>
      <c r="F158" s="84">
        <v>0</v>
      </c>
      <c r="G158" s="84">
        <v>0</v>
      </c>
      <c r="H158" s="84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538">
        <v>8</v>
      </c>
      <c r="C159" s="513"/>
      <c r="D159" s="89" t="s">
        <v>333</v>
      </c>
      <c r="E159" s="90" t="s">
        <v>334</v>
      </c>
      <c r="F159" s="92">
        <f t="shared" ref="F159:K159" si="11">F127+F129+F131+F133+F135+F137+F139+F141+F143+F145+F147+F149+F151+F153</f>
        <v>0</v>
      </c>
      <c r="G159" s="92">
        <f t="shared" si="11"/>
        <v>0</v>
      </c>
      <c r="H159" s="92">
        <f t="shared" si="11"/>
        <v>0</v>
      </c>
      <c r="I159" s="92">
        <f t="shared" si="11"/>
        <v>0</v>
      </c>
      <c r="J159" s="92">
        <f t="shared" si="11"/>
        <v>0</v>
      </c>
      <c r="K159" s="92">
        <f t="shared" si="11"/>
        <v>0</v>
      </c>
      <c r="L159" s="13"/>
      <c r="M159" s="81">
        <f t="shared" si="0"/>
        <v>0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514"/>
      <c r="C160" s="514"/>
      <c r="D160" s="89" t="s">
        <v>335</v>
      </c>
      <c r="E160" s="90" t="s">
        <v>336</v>
      </c>
      <c r="F160" s="92">
        <f t="shared" ref="F160:K160" si="12">+F128+F130+F132+F134+F136+F138+F140+F142+F144+F146+F148+F150+F152+F154</f>
        <v>0</v>
      </c>
      <c r="G160" s="92">
        <f t="shared" si="12"/>
        <v>0</v>
      </c>
      <c r="H160" s="92">
        <f t="shared" si="12"/>
        <v>0</v>
      </c>
      <c r="I160" s="92">
        <f t="shared" si="12"/>
        <v>0</v>
      </c>
      <c r="J160" s="92">
        <f t="shared" si="12"/>
        <v>0</v>
      </c>
      <c r="K160" s="92">
        <f t="shared" si="12"/>
        <v>0</v>
      </c>
      <c r="L160" s="13"/>
      <c r="M160" s="81">
        <f t="shared" si="0"/>
        <v>0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542" t="s">
        <v>369</v>
      </c>
      <c r="C161" s="541" t="s">
        <v>370</v>
      </c>
      <c r="D161" s="83" t="s">
        <v>371</v>
      </c>
      <c r="E161" s="57" t="s">
        <v>372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514"/>
      <c r="C162" s="513"/>
      <c r="D162" s="83" t="s">
        <v>373</v>
      </c>
      <c r="E162" s="57" t="s">
        <v>374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542" t="s">
        <v>375</v>
      </c>
      <c r="C163" s="513"/>
      <c r="D163" s="83" t="s">
        <v>376</v>
      </c>
      <c r="E163" s="57" t="s">
        <v>377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514"/>
      <c r="C164" s="513"/>
      <c r="D164" s="83" t="s">
        <v>378</v>
      </c>
      <c r="E164" s="57" t="s">
        <v>379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542" t="s">
        <v>380</v>
      </c>
      <c r="C165" s="513"/>
      <c r="D165" s="83" t="s">
        <v>381</v>
      </c>
      <c r="E165" s="57" t="s">
        <v>382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514"/>
      <c r="C166" s="513"/>
      <c r="D166" s="83" t="s">
        <v>383</v>
      </c>
      <c r="E166" s="57" t="s">
        <v>384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542" t="s">
        <v>385</v>
      </c>
      <c r="C167" s="513"/>
      <c r="D167" s="83" t="s">
        <v>386</v>
      </c>
      <c r="E167" s="57" t="s">
        <v>387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514"/>
      <c r="C168" s="513"/>
      <c r="D168" s="83" t="s">
        <v>388</v>
      </c>
      <c r="E168" s="57" t="s">
        <v>389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542" t="s">
        <v>390</v>
      </c>
      <c r="C169" s="513"/>
      <c r="D169" s="83" t="s">
        <v>391</v>
      </c>
      <c r="E169" s="57" t="s">
        <v>392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514"/>
      <c r="C170" s="513"/>
      <c r="D170" s="83" t="s">
        <v>393</v>
      </c>
      <c r="E170" s="57" t="s">
        <v>394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542" t="s">
        <v>395</v>
      </c>
      <c r="C171" s="513"/>
      <c r="D171" s="83" t="s">
        <v>396</v>
      </c>
      <c r="E171" s="57" t="s">
        <v>397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514"/>
      <c r="C172" s="513"/>
      <c r="D172" s="83" t="s">
        <v>398</v>
      </c>
      <c r="E172" s="57" t="s">
        <v>399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542" t="s">
        <v>400</v>
      </c>
      <c r="C173" s="513"/>
      <c r="D173" s="83" t="s">
        <v>401</v>
      </c>
      <c r="E173" s="57" t="s">
        <v>402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514"/>
      <c r="C174" s="513"/>
      <c r="D174" s="83" t="s">
        <v>403</v>
      </c>
      <c r="E174" s="57" t="s">
        <v>404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542" t="s">
        <v>405</v>
      </c>
      <c r="C175" s="513"/>
      <c r="D175" s="83" t="s">
        <v>406</v>
      </c>
      <c r="E175" s="57" t="s">
        <v>407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514"/>
      <c r="C176" s="513"/>
      <c r="D176" s="83" t="s">
        <v>408</v>
      </c>
      <c r="E176" s="57" t="s">
        <v>409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538">
        <v>9</v>
      </c>
      <c r="C177" s="513"/>
      <c r="D177" s="89" t="s">
        <v>333</v>
      </c>
      <c r="E177" s="90" t="s">
        <v>410</v>
      </c>
      <c r="F177" s="116">
        <f t="shared" ref="F177:K177" si="13">F161+F163+F165+F167+F169+F171+F173+F175</f>
        <v>260</v>
      </c>
      <c r="G177" s="116">
        <f t="shared" si="13"/>
        <v>595</v>
      </c>
      <c r="H177" s="116">
        <f t="shared" si="13"/>
        <v>260</v>
      </c>
      <c r="I177" s="116">
        <f t="shared" si="13"/>
        <v>0</v>
      </c>
      <c r="J177" s="116">
        <f t="shared" si="13"/>
        <v>0</v>
      </c>
      <c r="K177" s="116">
        <f t="shared" si="13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514"/>
      <c r="C178" s="514"/>
      <c r="D178" s="89" t="s">
        <v>335</v>
      </c>
      <c r="E178" s="90" t="s">
        <v>411</v>
      </c>
      <c r="F178" s="92">
        <f t="shared" ref="F178:K178" si="14">+F162+F164+F166+F168+F170+F172+F174+F176</f>
        <v>846</v>
      </c>
      <c r="G178" s="92">
        <f t="shared" si="14"/>
        <v>19999</v>
      </c>
      <c r="H178" s="92">
        <f t="shared" si="14"/>
        <v>845</v>
      </c>
      <c r="I178" s="92">
        <f t="shared" si="14"/>
        <v>0</v>
      </c>
      <c r="J178" s="92">
        <f t="shared" si="14"/>
        <v>0</v>
      </c>
      <c r="K178" s="92">
        <f t="shared" si="14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412</v>
      </c>
      <c r="C179" s="541" t="s">
        <v>413</v>
      </c>
      <c r="D179" s="119" t="s">
        <v>414</v>
      </c>
      <c r="E179" s="120" t="s">
        <v>415</v>
      </c>
      <c r="F179" s="80">
        <v>65</v>
      </c>
      <c r="G179" s="80">
        <v>64</v>
      </c>
      <c r="H179" s="80">
        <v>120</v>
      </c>
      <c r="I179" s="80"/>
      <c r="J179" s="80"/>
      <c r="K179" s="80"/>
      <c r="L179" s="13"/>
      <c r="M179" s="81">
        <f t="shared" si="0"/>
        <v>249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542" t="s">
        <v>416</v>
      </c>
      <c r="C180" s="513"/>
      <c r="D180" s="83" t="s">
        <v>417</v>
      </c>
      <c r="E180" s="57" t="s">
        <v>418</v>
      </c>
      <c r="F180" s="84">
        <v>6</v>
      </c>
      <c r="G180" s="84">
        <v>3</v>
      </c>
      <c r="H180" s="84">
        <v>6</v>
      </c>
      <c r="I180" s="84"/>
      <c r="J180" s="84"/>
      <c r="K180" s="84"/>
      <c r="L180" s="13"/>
      <c r="M180" s="81">
        <f t="shared" si="0"/>
        <v>15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514"/>
      <c r="C181" s="513"/>
      <c r="D181" s="119" t="s">
        <v>419</v>
      </c>
      <c r="E181" s="120" t="s">
        <v>420</v>
      </c>
      <c r="F181" s="80">
        <v>6</v>
      </c>
      <c r="G181" s="80">
        <v>3</v>
      </c>
      <c r="H181" s="80">
        <v>6</v>
      </c>
      <c r="I181" s="80"/>
      <c r="J181" s="80"/>
      <c r="K181" s="80"/>
      <c r="L181" s="13"/>
      <c r="M181" s="81">
        <f t="shared" si="0"/>
        <v>15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543" t="s">
        <v>421</v>
      </c>
      <c r="C182" s="513"/>
      <c r="D182" s="83" t="s">
        <v>422</v>
      </c>
      <c r="E182" s="57" t="s">
        <v>423</v>
      </c>
      <c r="F182" s="84">
        <v>5</v>
      </c>
      <c r="G182" s="84">
        <v>3</v>
      </c>
      <c r="H182" s="84">
        <v>6</v>
      </c>
      <c r="I182" s="84"/>
      <c r="J182" s="84"/>
      <c r="K182" s="84"/>
      <c r="L182" s="13"/>
      <c r="M182" s="81">
        <f t="shared" si="0"/>
        <v>14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514"/>
      <c r="C183" s="513"/>
      <c r="D183" s="119" t="s">
        <v>424</v>
      </c>
      <c r="E183" s="120" t="s">
        <v>425</v>
      </c>
      <c r="F183" s="80">
        <v>6</v>
      </c>
      <c r="G183" s="80">
        <v>3</v>
      </c>
      <c r="H183" s="80">
        <v>6</v>
      </c>
      <c r="I183" s="80"/>
      <c r="J183" s="80"/>
      <c r="K183" s="80"/>
      <c r="L183" s="13"/>
      <c r="M183" s="81">
        <f t="shared" si="0"/>
        <v>15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543" t="s">
        <v>426</v>
      </c>
      <c r="C184" s="513"/>
      <c r="D184" s="83" t="s">
        <v>427</v>
      </c>
      <c r="E184" s="57" t="s">
        <v>428</v>
      </c>
      <c r="F184" s="84">
        <v>15</v>
      </c>
      <c r="G184" s="84">
        <v>24</v>
      </c>
      <c r="H184" s="84">
        <v>25</v>
      </c>
      <c r="I184" s="84"/>
      <c r="J184" s="84"/>
      <c r="K184" s="84"/>
      <c r="L184" s="13"/>
      <c r="M184" s="81">
        <f t="shared" si="0"/>
        <v>64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514"/>
      <c r="C185" s="513"/>
      <c r="D185" s="119" t="s">
        <v>429</v>
      </c>
      <c r="E185" s="120" t="s">
        <v>430</v>
      </c>
      <c r="F185" s="80">
        <v>15</v>
      </c>
      <c r="G185" s="80">
        <v>24</v>
      </c>
      <c r="H185" s="80">
        <v>25</v>
      </c>
      <c r="I185" s="80"/>
      <c r="J185" s="80"/>
      <c r="K185" s="80"/>
      <c r="L185" s="13"/>
      <c r="M185" s="81">
        <f t="shared" si="0"/>
        <v>64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431</v>
      </c>
      <c r="C186" s="513"/>
      <c r="D186" s="83" t="s">
        <v>432</v>
      </c>
      <c r="E186" s="57" t="s">
        <v>433</v>
      </c>
      <c r="F186" s="84">
        <v>65</v>
      </c>
      <c r="G186" s="84">
        <v>58</v>
      </c>
      <c r="H186" s="84">
        <v>120</v>
      </c>
      <c r="I186" s="84"/>
      <c r="J186" s="84"/>
      <c r="K186" s="84"/>
      <c r="L186" s="13"/>
      <c r="M186" s="81">
        <f t="shared" si="0"/>
        <v>243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434</v>
      </c>
      <c r="C187" s="513"/>
      <c r="D187" s="83" t="s">
        <v>435</v>
      </c>
      <c r="E187" s="57" t="s">
        <v>436</v>
      </c>
      <c r="F187" s="84">
        <v>65</v>
      </c>
      <c r="G187" s="84">
        <v>64</v>
      </c>
      <c r="H187" s="84">
        <v>120</v>
      </c>
      <c r="I187" s="84"/>
      <c r="J187" s="84"/>
      <c r="K187" s="84"/>
      <c r="L187" s="13"/>
      <c r="M187" s="81">
        <f t="shared" si="0"/>
        <v>249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437</v>
      </c>
      <c r="C188" s="513"/>
      <c r="D188" s="83" t="s">
        <v>438</v>
      </c>
      <c r="E188" s="57" t="s">
        <v>439</v>
      </c>
      <c r="F188" s="84">
        <v>64</v>
      </c>
      <c r="G188" s="84">
        <v>63</v>
      </c>
      <c r="H188" s="84">
        <v>119</v>
      </c>
      <c r="I188" s="84"/>
      <c r="J188" s="84"/>
      <c r="K188" s="84"/>
      <c r="L188" s="13"/>
      <c r="M188" s="81">
        <f t="shared" si="0"/>
        <v>246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440</v>
      </c>
      <c r="C189" s="513"/>
      <c r="D189" s="83" t="s">
        <v>441</v>
      </c>
      <c r="E189" s="57" t="s">
        <v>442</v>
      </c>
      <c r="F189" s="84">
        <v>60</v>
      </c>
      <c r="G189" s="84">
        <v>63</v>
      </c>
      <c r="H189" s="84">
        <v>120</v>
      </c>
      <c r="I189" s="84"/>
      <c r="J189" s="84"/>
      <c r="K189" s="84"/>
      <c r="L189" s="13"/>
      <c r="M189" s="81">
        <f t="shared" si="0"/>
        <v>243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443</v>
      </c>
      <c r="C190" s="513"/>
      <c r="D190" s="83" t="s">
        <v>444</v>
      </c>
      <c r="E190" s="57" t="s">
        <v>445</v>
      </c>
      <c r="F190" s="84">
        <v>60</v>
      </c>
      <c r="G190" s="84">
        <v>56</v>
      </c>
      <c r="H190" s="84">
        <v>113</v>
      </c>
      <c r="I190" s="84"/>
      <c r="J190" s="84"/>
      <c r="K190" s="84"/>
      <c r="L190" s="13"/>
      <c r="M190" s="81">
        <f t="shared" si="0"/>
        <v>229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446</v>
      </c>
      <c r="C191" s="513"/>
      <c r="D191" s="83" t="s">
        <v>447</v>
      </c>
      <c r="E191" s="57" t="s">
        <v>448</v>
      </c>
      <c r="F191" s="84">
        <v>44</v>
      </c>
      <c r="G191" s="84">
        <v>44</v>
      </c>
      <c r="H191" s="84">
        <v>95</v>
      </c>
      <c r="I191" s="84"/>
      <c r="J191" s="84"/>
      <c r="K191" s="84"/>
      <c r="L191" s="13"/>
      <c r="M191" s="81">
        <f t="shared" si="0"/>
        <v>183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449</v>
      </c>
      <c r="C192" s="513"/>
      <c r="D192" s="83" t="s">
        <v>450</v>
      </c>
      <c r="E192" s="57" t="s">
        <v>451</v>
      </c>
      <c r="F192" s="84">
        <v>28</v>
      </c>
      <c r="G192" s="84">
        <v>34</v>
      </c>
      <c r="H192" s="84">
        <v>60</v>
      </c>
      <c r="I192" s="84"/>
      <c r="J192" s="84"/>
      <c r="K192" s="84"/>
      <c r="L192" s="13"/>
      <c r="M192" s="81">
        <f t="shared" si="0"/>
        <v>122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514"/>
      <c r="D193" s="89" t="s">
        <v>452</v>
      </c>
      <c r="E193" s="90" t="s">
        <v>453</v>
      </c>
      <c r="F193" s="92">
        <v>12</v>
      </c>
      <c r="G193" s="92">
        <v>21</v>
      </c>
      <c r="H193" s="92">
        <v>45</v>
      </c>
      <c r="I193" s="92"/>
      <c r="J193" s="92"/>
      <c r="K193" s="92"/>
      <c r="L193" s="13"/>
      <c r="M193" s="81">
        <f t="shared" si="0"/>
        <v>78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542" t="s">
        <v>454</v>
      </c>
      <c r="C194" s="541" t="s">
        <v>455</v>
      </c>
      <c r="D194" s="83" t="s">
        <v>456</v>
      </c>
      <c r="E194" s="57" t="s">
        <v>457</v>
      </c>
      <c r="F194" s="84">
        <v>4</v>
      </c>
      <c r="G194" s="84">
        <v>3</v>
      </c>
      <c r="H194" s="84">
        <v>3</v>
      </c>
      <c r="I194" s="84"/>
      <c r="J194" s="84"/>
      <c r="K194" s="84"/>
      <c r="L194" s="13"/>
      <c r="M194" s="81">
        <f t="shared" si="0"/>
        <v>10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514"/>
      <c r="C195" s="513"/>
      <c r="D195" s="83" t="s">
        <v>458</v>
      </c>
      <c r="E195" s="57" t="s">
        <v>459</v>
      </c>
      <c r="F195" s="84">
        <v>4</v>
      </c>
      <c r="G195" s="84">
        <v>3</v>
      </c>
      <c r="H195" s="84">
        <v>3</v>
      </c>
      <c r="I195" s="84"/>
      <c r="J195" s="84"/>
      <c r="K195" s="84"/>
      <c r="L195" s="13"/>
      <c r="M195" s="81">
        <f t="shared" si="0"/>
        <v>10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542" t="s">
        <v>460</v>
      </c>
      <c r="C196" s="513"/>
      <c r="D196" s="83" t="s">
        <v>461</v>
      </c>
      <c r="E196" s="57" t="s">
        <v>462</v>
      </c>
      <c r="F196" s="84">
        <v>0</v>
      </c>
      <c r="G196" s="84">
        <v>0</v>
      </c>
      <c r="H196" s="84">
        <v>0</v>
      </c>
      <c r="I196" s="84"/>
      <c r="J196" s="84"/>
      <c r="K196" s="84"/>
      <c r="L196" s="13"/>
      <c r="M196" s="81">
        <f t="shared" si="0"/>
        <v>0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514"/>
      <c r="C197" s="513"/>
      <c r="D197" s="83" t="s">
        <v>463</v>
      </c>
      <c r="E197" s="57" t="s">
        <v>464</v>
      </c>
      <c r="F197" s="84">
        <v>0</v>
      </c>
      <c r="G197" s="84">
        <v>0</v>
      </c>
      <c r="H197" s="84">
        <v>0</v>
      </c>
      <c r="I197" s="84"/>
      <c r="J197" s="84"/>
      <c r="K197" s="84"/>
      <c r="L197" s="13"/>
      <c r="M197" s="81">
        <f t="shared" si="0"/>
        <v>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542" t="s">
        <v>465</v>
      </c>
      <c r="C198" s="513"/>
      <c r="D198" s="83" t="s">
        <v>466</v>
      </c>
      <c r="E198" s="57" t="s">
        <v>467</v>
      </c>
      <c r="F198" s="84">
        <v>0</v>
      </c>
      <c r="G198" s="84">
        <v>0</v>
      </c>
      <c r="H198" s="84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514"/>
      <c r="C199" s="513"/>
      <c r="D199" s="83" t="s">
        <v>468</v>
      </c>
      <c r="E199" s="57" t="s">
        <v>469</v>
      </c>
      <c r="F199" s="84">
        <v>0</v>
      </c>
      <c r="G199" s="84">
        <v>0</v>
      </c>
      <c r="H199" s="84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542" t="s">
        <v>470</v>
      </c>
      <c r="C200" s="513"/>
      <c r="D200" s="83" t="s">
        <v>471</v>
      </c>
      <c r="E200" s="57" t="s">
        <v>57</v>
      </c>
      <c r="F200" s="84">
        <v>0</v>
      </c>
      <c r="G200" s="84">
        <v>0</v>
      </c>
      <c r="H200" s="84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514"/>
      <c r="C201" s="513"/>
      <c r="D201" s="83" t="s">
        <v>472</v>
      </c>
      <c r="E201" s="57" t="s">
        <v>473</v>
      </c>
      <c r="F201" s="84">
        <v>0</v>
      </c>
      <c r="G201" s="84">
        <v>0</v>
      </c>
      <c r="H201" s="84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542" t="s">
        <v>474</v>
      </c>
      <c r="C202" s="513"/>
      <c r="D202" s="83" t="s">
        <v>475</v>
      </c>
      <c r="E202" s="57" t="s">
        <v>476</v>
      </c>
      <c r="F202" s="84">
        <v>0</v>
      </c>
      <c r="G202" s="84">
        <v>0</v>
      </c>
      <c r="H202" s="84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514"/>
      <c r="C203" s="513"/>
      <c r="D203" s="83" t="s">
        <v>477</v>
      </c>
      <c r="E203" s="57" t="s">
        <v>478</v>
      </c>
      <c r="F203" s="84">
        <v>0</v>
      </c>
      <c r="G203" s="84">
        <v>0</v>
      </c>
      <c r="H203" s="84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542" t="s">
        <v>479</v>
      </c>
      <c r="C204" s="513"/>
      <c r="D204" s="83" t="s">
        <v>480</v>
      </c>
      <c r="E204" s="57" t="s">
        <v>481</v>
      </c>
      <c r="F204" s="84">
        <v>0</v>
      </c>
      <c r="G204" s="84">
        <v>0</v>
      </c>
      <c r="H204" s="84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514"/>
      <c r="C205" s="513"/>
      <c r="D205" s="83" t="s">
        <v>482</v>
      </c>
      <c r="E205" s="57" t="s">
        <v>483</v>
      </c>
      <c r="F205" s="84">
        <v>0</v>
      </c>
      <c r="G205" s="84">
        <v>0</v>
      </c>
      <c r="H205" s="84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514"/>
      <c r="D206" s="89" t="s">
        <v>484</v>
      </c>
      <c r="E206" s="90" t="s">
        <v>485</v>
      </c>
      <c r="F206" s="92">
        <f t="shared" ref="F206:K206" si="15">+F194+F196+F200+F202+F204</f>
        <v>4</v>
      </c>
      <c r="G206" s="92">
        <f t="shared" si="15"/>
        <v>3</v>
      </c>
      <c r="H206" s="92">
        <f t="shared" si="15"/>
        <v>3</v>
      </c>
      <c r="I206" s="92">
        <f t="shared" si="15"/>
        <v>0</v>
      </c>
      <c r="J206" s="92">
        <f t="shared" si="15"/>
        <v>0</v>
      </c>
      <c r="K206" s="92">
        <f t="shared" si="15"/>
        <v>0</v>
      </c>
      <c r="L206" s="13"/>
      <c r="M206" s="81">
        <f t="shared" si="0"/>
        <v>10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486</v>
      </c>
      <c r="C207" s="541" t="s">
        <v>487</v>
      </c>
      <c r="D207" s="123" t="s">
        <v>488</v>
      </c>
      <c r="E207" s="95" t="s">
        <v>489</v>
      </c>
      <c r="F207" s="84">
        <v>0</v>
      </c>
      <c r="G207" s="84">
        <v>0</v>
      </c>
      <c r="H207" s="84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490</v>
      </c>
      <c r="C208" s="513"/>
      <c r="D208" s="123" t="s">
        <v>491</v>
      </c>
      <c r="E208" s="95" t="s">
        <v>492</v>
      </c>
      <c r="F208" s="84">
        <v>0</v>
      </c>
      <c r="G208" s="84">
        <v>0</v>
      </c>
      <c r="H208" s="84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493</v>
      </c>
      <c r="C209" s="513"/>
      <c r="D209" s="123" t="s">
        <v>494</v>
      </c>
      <c r="E209" s="95" t="s">
        <v>495</v>
      </c>
      <c r="F209" s="84">
        <v>0</v>
      </c>
      <c r="G209" s="84">
        <v>0</v>
      </c>
      <c r="H209" s="84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496</v>
      </c>
      <c r="C210" s="513"/>
      <c r="D210" s="123" t="s">
        <v>497</v>
      </c>
      <c r="E210" s="95" t="s">
        <v>498</v>
      </c>
      <c r="F210" s="84">
        <v>2</v>
      </c>
      <c r="G210" s="84">
        <v>0</v>
      </c>
      <c r="H210" s="84">
        <v>0</v>
      </c>
      <c r="I210" s="84"/>
      <c r="J210" s="84"/>
      <c r="K210" s="84"/>
      <c r="L210" s="13"/>
      <c r="M210" s="81">
        <f t="shared" si="0"/>
        <v>2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514"/>
      <c r="D211" s="124" t="s">
        <v>499</v>
      </c>
      <c r="E211" s="90" t="s">
        <v>500</v>
      </c>
      <c r="F211" s="92">
        <f t="shared" ref="F211:K211" si="16">+F207+F208+F209+F210</f>
        <v>2</v>
      </c>
      <c r="G211" s="92">
        <f t="shared" si="16"/>
        <v>0</v>
      </c>
      <c r="H211" s="92">
        <f t="shared" si="16"/>
        <v>0</v>
      </c>
      <c r="I211" s="92">
        <f t="shared" si="16"/>
        <v>0</v>
      </c>
      <c r="J211" s="92">
        <f t="shared" si="16"/>
        <v>0</v>
      </c>
      <c r="K211" s="92">
        <f t="shared" si="16"/>
        <v>0</v>
      </c>
      <c r="L211" s="13"/>
      <c r="M211" s="81">
        <f t="shared" si="0"/>
        <v>2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501</v>
      </c>
      <c r="C212" s="541" t="s">
        <v>502</v>
      </c>
      <c r="D212" s="123" t="s">
        <v>503</v>
      </c>
      <c r="E212" s="95" t="s">
        <v>504</v>
      </c>
      <c r="F212" s="84">
        <v>0</v>
      </c>
      <c r="G212" s="84">
        <v>0</v>
      </c>
      <c r="H212" s="84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505</v>
      </c>
      <c r="C213" s="513"/>
      <c r="D213" s="123" t="s">
        <v>506</v>
      </c>
      <c r="E213" s="95" t="s">
        <v>507</v>
      </c>
      <c r="F213" s="84">
        <v>0</v>
      </c>
      <c r="G213" s="84">
        <v>0</v>
      </c>
      <c r="H213" s="84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508</v>
      </c>
      <c r="C214" s="513"/>
      <c r="D214" s="123" t="s">
        <v>509</v>
      </c>
      <c r="E214" s="95" t="s">
        <v>510</v>
      </c>
      <c r="F214" s="84">
        <v>0</v>
      </c>
      <c r="G214" s="84">
        <v>0</v>
      </c>
      <c r="H214" s="84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511</v>
      </c>
      <c r="C215" s="513"/>
      <c r="D215" s="123" t="s">
        <v>512</v>
      </c>
      <c r="E215" s="95" t="s">
        <v>513</v>
      </c>
      <c r="F215" s="84">
        <v>0</v>
      </c>
      <c r="G215" s="84">
        <v>0</v>
      </c>
      <c r="H215" s="84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514"/>
      <c r="D216" s="124" t="s">
        <v>514</v>
      </c>
      <c r="E216" s="90" t="s">
        <v>515</v>
      </c>
      <c r="F216" s="92">
        <f t="shared" ref="F216:K216" si="17">+F212+F213+F214+F215</f>
        <v>0</v>
      </c>
      <c r="G216" s="92">
        <f t="shared" si="17"/>
        <v>0</v>
      </c>
      <c r="H216" s="92">
        <f t="shared" si="17"/>
        <v>0</v>
      </c>
      <c r="I216" s="92">
        <f t="shared" si="17"/>
        <v>0</v>
      </c>
      <c r="J216" s="92">
        <f t="shared" si="17"/>
        <v>0</v>
      </c>
      <c r="K216" s="92">
        <f t="shared" si="17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516</v>
      </c>
      <c r="C217" s="541" t="s">
        <v>517</v>
      </c>
      <c r="D217" s="123" t="s">
        <v>518</v>
      </c>
      <c r="E217" s="95" t="s">
        <v>519</v>
      </c>
      <c r="F217" s="84">
        <v>0</v>
      </c>
      <c r="G217" s="84">
        <v>0</v>
      </c>
      <c r="H217" s="84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520</v>
      </c>
      <c r="C218" s="513"/>
      <c r="D218" s="123" t="s">
        <v>521</v>
      </c>
      <c r="E218" s="95" t="s">
        <v>522</v>
      </c>
      <c r="F218" s="84">
        <v>0</v>
      </c>
      <c r="G218" s="84">
        <v>0</v>
      </c>
      <c r="H218" s="84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523</v>
      </c>
      <c r="C219" s="513"/>
      <c r="D219" s="123" t="s">
        <v>524</v>
      </c>
      <c r="E219" s="95" t="s">
        <v>525</v>
      </c>
      <c r="F219" s="84">
        <v>0</v>
      </c>
      <c r="G219" s="84">
        <v>0</v>
      </c>
      <c r="H219" s="84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526</v>
      </c>
      <c r="C220" s="513"/>
      <c r="D220" s="123" t="s">
        <v>527</v>
      </c>
      <c r="E220" s="95" t="s">
        <v>528</v>
      </c>
      <c r="F220" s="84">
        <v>0</v>
      </c>
      <c r="G220" s="84">
        <v>0</v>
      </c>
      <c r="H220" s="84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514"/>
      <c r="D221" s="124" t="s">
        <v>529</v>
      </c>
      <c r="E221" s="90" t="s">
        <v>530</v>
      </c>
      <c r="F221" s="92">
        <f t="shared" ref="F221:K221" si="18">+F217+F218+F219+F220</f>
        <v>0</v>
      </c>
      <c r="G221" s="92">
        <f t="shared" si="18"/>
        <v>0</v>
      </c>
      <c r="H221" s="92">
        <f t="shared" si="18"/>
        <v>0</v>
      </c>
      <c r="I221" s="92">
        <f t="shared" si="18"/>
        <v>0</v>
      </c>
      <c r="J221" s="92">
        <f t="shared" si="18"/>
        <v>0</v>
      </c>
      <c r="K221" s="92">
        <f t="shared" si="18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531</v>
      </c>
      <c r="C222" s="541" t="s">
        <v>532</v>
      </c>
      <c r="D222" s="83" t="s">
        <v>533</v>
      </c>
      <c r="E222" s="57" t="s">
        <v>534</v>
      </c>
      <c r="F222" s="84">
        <v>0</v>
      </c>
      <c r="G222" s="84">
        <v>0</v>
      </c>
      <c r="H222" s="84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535</v>
      </c>
      <c r="C223" s="513"/>
      <c r="D223" s="83" t="s">
        <v>536</v>
      </c>
      <c r="E223" s="57" t="s">
        <v>537</v>
      </c>
      <c r="F223" s="84">
        <v>0</v>
      </c>
      <c r="G223" s="84">
        <v>0</v>
      </c>
      <c r="H223" s="84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538</v>
      </c>
      <c r="C224" s="513"/>
      <c r="D224" s="83" t="s">
        <v>539</v>
      </c>
      <c r="E224" s="57" t="s">
        <v>540</v>
      </c>
      <c r="F224" s="84">
        <v>0</v>
      </c>
      <c r="G224" s="84">
        <v>0</v>
      </c>
      <c r="H224" s="84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541</v>
      </c>
      <c r="C225" s="513"/>
      <c r="D225" s="83" t="s">
        <v>542</v>
      </c>
      <c r="E225" s="57" t="s">
        <v>543</v>
      </c>
      <c r="F225" s="84">
        <v>0</v>
      </c>
      <c r="G225" s="84">
        <v>0</v>
      </c>
      <c r="H225" s="84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544</v>
      </c>
      <c r="C226" s="513"/>
      <c r="D226" s="124" t="s">
        <v>545</v>
      </c>
      <c r="E226" s="90" t="s">
        <v>546</v>
      </c>
      <c r="F226" s="92">
        <f t="shared" ref="F226:K226" si="19">+F222+F223+F224+F225</f>
        <v>0</v>
      </c>
      <c r="G226" s="92">
        <f t="shared" si="19"/>
        <v>0</v>
      </c>
      <c r="H226" s="92">
        <f t="shared" si="19"/>
        <v>0</v>
      </c>
      <c r="I226" s="92">
        <f t="shared" si="19"/>
        <v>0</v>
      </c>
      <c r="J226" s="92">
        <f t="shared" si="19"/>
        <v>0</v>
      </c>
      <c r="K226" s="92">
        <f t="shared" si="19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547</v>
      </c>
      <c r="C227" s="513"/>
      <c r="D227" s="83" t="s">
        <v>548</v>
      </c>
      <c r="E227" s="57" t="s">
        <v>549</v>
      </c>
      <c r="F227" s="84">
        <v>0</v>
      </c>
      <c r="G227" s="84">
        <v>0</v>
      </c>
      <c r="H227" s="84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550</v>
      </c>
      <c r="C228" s="513"/>
      <c r="D228" s="83" t="s">
        <v>551</v>
      </c>
      <c r="E228" s="57" t="s">
        <v>552</v>
      </c>
      <c r="F228" s="84">
        <v>0</v>
      </c>
      <c r="G228" s="84">
        <v>0</v>
      </c>
      <c r="H228" s="84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553</v>
      </c>
      <c r="C229" s="513"/>
      <c r="D229" s="83" t="s">
        <v>554</v>
      </c>
      <c r="E229" s="57" t="s">
        <v>555</v>
      </c>
      <c r="F229" s="84">
        <v>0</v>
      </c>
      <c r="G229" s="84">
        <v>0</v>
      </c>
      <c r="H229" s="84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556</v>
      </c>
      <c r="C230" s="513"/>
      <c r="D230" s="83" t="s">
        <v>557</v>
      </c>
      <c r="E230" s="57" t="s">
        <v>558</v>
      </c>
      <c r="F230" s="84">
        <v>0</v>
      </c>
      <c r="G230" s="84">
        <v>0</v>
      </c>
      <c r="H230" s="84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514"/>
      <c r="D231" s="124" t="s">
        <v>559</v>
      </c>
      <c r="E231" s="90" t="s">
        <v>560</v>
      </c>
      <c r="F231" s="92">
        <f t="shared" ref="F231:K231" si="20">+F227+F228+F229+F230</f>
        <v>0</v>
      </c>
      <c r="G231" s="92">
        <f t="shared" si="20"/>
        <v>0</v>
      </c>
      <c r="H231" s="92">
        <f t="shared" si="20"/>
        <v>0</v>
      </c>
      <c r="I231" s="92">
        <f t="shared" si="20"/>
        <v>0</v>
      </c>
      <c r="J231" s="92">
        <f t="shared" si="20"/>
        <v>0</v>
      </c>
      <c r="K231" s="92">
        <f t="shared" si="20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561</v>
      </c>
      <c r="C232" s="541" t="s">
        <v>562</v>
      </c>
      <c r="D232" s="69" t="s">
        <v>563</v>
      </c>
      <c r="E232" s="57" t="s">
        <v>564</v>
      </c>
      <c r="F232" s="84">
        <v>0</v>
      </c>
      <c r="G232" s="84">
        <v>0</v>
      </c>
      <c r="H232" s="84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565</v>
      </c>
      <c r="C233" s="513"/>
      <c r="D233" s="69" t="s">
        <v>566</v>
      </c>
      <c r="E233" s="57" t="s">
        <v>567</v>
      </c>
      <c r="F233" s="84">
        <v>0</v>
      </c>
      <c r="G233" s="84">
        <v>0</v>
      </c>
      <c r="H233" s="84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568</v>
      </c>
      <c r="C234" s="513"/>
      <c r="D234" s="69" t="s">
        <v>569</v>
      </c>
      <c r="E234" s="57" t="s">
        <v>570</v>
      </c>
      <c r="F234" s="84">
        <v>0</v>
      </c>
      <c r="G234" s="84">
        <v>0</v>
      </c>
      <c r="H234" s="84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571</v>
      </c>
      <c r="C235" s="513"/>
      <c r="D235" s="69" t="s">
        <v>572</v>
      </c>
      <c r="E235" s="57" t="s">
        <v>573</v>
      </c>
      <c r="F235" s="84">
        <v>0</v>
      </c>
      <c r="G235" s="84">
        <v>0</v>
      </c>
      <c r="H235" s="84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574</v>
      </c>
      <c r="C236" s="513"/>
      <c r="D236" s="125" t="s">
        <v>575</v>
      </c>
      <c r="E236" s="90" t="s">
        <v>576</v>
      </c>
      <c r="F236" s="92">
        <f t="shared" ref="F236:K236" si="21">+F232+F233+F234+F235</f>
        <v>0</v>
      </c>
      <c r="G236" s="92">
        <f t="shared" si="21"/>
        <v>0</v>
      </c>
      <c r="H236" s="92">
        <f t="shared" si="21"/>
        <v>0</v>
      </c>
      <c r="I236" s="92">
        <f t="shared" si="21"/>
        <v>0</v>
      </c>
      <c r="J236" s="92">
        <f t="shared" si="21"/>
        <v>0</v>
      </c>
      <c r="K236" s="92">
        <f t="shared" si="21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577</v>
      </c>
      <c r="C237" s="513"/>
      <c r="D237" s="69" t="s">
        <v>578</v>
      </c>
      <c r="E237" s="57" t="s">
        <v>579</v>
      </c>
      <c r="F237" s="84">
        <v>0</v>
      </c>
      <c r="G237" s="84">
        <v>0</v>
      </c>
      <c r="H237" s="84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580</v>
      </c>
      <c r="C238" s="513"/>
      <c r="D238" s="69" t="s">
        <v>581</v>
      </c>
      <c r="E238" s="57" t="s">
        <v>582</v>
      </c>
      <c r="F238" s="84">
        <v>0</v>
      </c>
      <c r="G238" s="84">
        <v>0</v>
      </c>
      <c r="H238" s="84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583</v>
      </c>
      <c r="C239" s="513"/>
      <c r="D239" s="69" t="s">
        <v>584</v>
      </c>
      <c r="E239" s="57" t="s">
        <v>585</v>
      </c>
      <c r="F239" s="84">
        <v>0</v>
      </c>
      <c r="G239" s="84">
        <v>0</v>
      </c>
      <c r="H239" s="84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586</v>
      </c>
      <c r="C240" s="513"/>
      <c r="D240" s="69" t="s">
        <v>587</v>
      </c>
      <c r="E240" s="57" t="s">
        <v>588</v>
      </c>
      <c r="F240" s="84">
        <v>0</v>
      </c>
      <c r="G240" s="84">
        <v>0</v>
      </c>
      <c r="H240" s="84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589</v>
      </c>
      <c r="C241" s="513"/>
      <c r="D241" s="125" t="s">
        <v>575</v>
      </c>
      <c r="E241" s="90" t="s">
        <v>590</v>
      </c>
      <c r="F241" s="92">
        <f t="shared" ref="F241:K241" si="22">+F237+F238+F239+F240</f>
        <v>0</v>
      </c>
      <c r="G241" s="92">
        <f t="shared" si="22"/>
        <v>0</v>
      </c>
      <c r="H241" s="92">
        <f t="shared" si="22"/>
        <v>0</v>
      </c>
      <c r="I241" s="92">
        <f t="shared" si="22"/>
        <v>0</v>
      </c>
      <c r="J241" s="92">
        <f t="shared" si="22"/>
        <v>0</v>
      </c>
      <c r="K241" s="92">
        <f t="shared" si="22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591</v>
      </c>
      <c r="C242" s="513"/>
      <c r="D242" s="126" t="s">
        <v>592</v>
      </c>
      <c r="E242" s="57" t="s">
        <v>593</v>
      </c>
      <c r="F242" s="84">
        <v>0</v>
      </c>
      <c r="G242" s="84">
        <v>0</v>
      </c>
      <c r="H242" s="84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594</v>
      </c>
      <c r="C243" s="513"/>
      <c r="D243" s="126" t="s">
        <v>595</v>
      </c>
      <c r="E243" s="57" t="s">
        <v>596</v>
      </c>
      <c r="F243" s="84">
        <v>0</v>
      </c>
      <c r="G243" s="84">
        <v>0</v>
      </c>
      <c r="H243" s="84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597</v>
      </c>
      <c r="C244" s="513"/>
      <c r="D244" s="126" t="s">
        <v>598</v>
      </c>
      <c r="E244" s="57" t="s">
        <v>599</v>
      </c>
      <c r="F244" s="84">
        <v>0</v>
      </c>
      <c r="G244" s="84">
        <v>0</v>
      </c>
      <c r="H244" s="84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600</v>
      </c>
      <c r="C245" s="513"/>
      <c r="D245" s="126" t="s">
        <v>601</v>
      </c>
      <c r="E245" s="57" t="s">
        <v>602</v>
      </c>
      <c r="F245" s="84">
        <v>0</v>
      </c>
      <c r="G245" s="84">
        <v>0</v>
      </c>
      <c r="H245" s="84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603</v>
      </c>
      <c r="C246" s="514"/>
      <c r="D246" s="125" t="s">
        <v>604</v>
      </c>
      <c r="E246" s="90" t="s">
        <v>605</v>
      </c>
      <c r="F246" s="92">
        <f t="shared" ref="F246:K246" si="23">+F242+F243+F244+F245</f>
        <v>0</v>
      </c>
      <c r="G246" s="92">
        <f t="shared" si="23"/>
        <v>0</v>
      </c>
      <c r="H246" s="92">
        <f t="shared" si="23"/>
        <v>0</v>
      </c>
      <c r="I246" s="92">
        <f t="shared" si="23"/>
        <v>0</v>
      </c>
      <c r="J246" s="92">
        <f t="shared" si="23"/>
        <v>0</v>
      </c>
      <c r="K246" s="92">
        <f t="shared" si="23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606</v>
      </c>
      <c r="C247" s="541" t="s">
        <v>607</v>
      </c>
      <c r="D247" s="126" t="s">
        <v>608</v>
      </c>
      <c r="E247" s="57" t="s">
        <v>609</v>
      </c>
      <c r="F247" s="84">
        <v>0</v>
      </c>
      <c r="G247" s="84">
        <v>0</v>
      </c>
      <c r="H247" s="84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610</v>
      </c>
      <c r="C248" s="513"/>
      <c r="D248" s="126" t="s">
        <v>611</v>
      </c>
      <c r="E248" s="57" t="s">
        <v>612</v>
      </c>
      <c r="F248" s="84">
        <v>0</v>
      </c>
      <c r="G248" s="84">
        <v>0</v>
      </c>
      <c r="H248" s="84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613</v>
      </c>
      <c r="C249" s="513"/>
      <c r="D249" s="126" t="s">
        <v>614</v>
      </c>
      <c r="E249" s="57" t="s">
        <v>615</v>
      </c>
      <c r="F249" s="84">
        <v>0</v>
      </c>
      <c r="G249" s="84">
        <v>0</v>
      </c>
      <c r="H249" s="84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616</v>
      </c>
      <c r="C250" s="513"/>
      <c r="D250" s="126" t="s">
        <v>617</v>
      </c>
      <c r="E250" s="57" t="s">
        <v>618</v>
      </c>
      <c r="F250" s="84">
        <v>0</v>
      </c>
      <c r="G250" s="84">
        <v>0</v>
      </c>
      <c r="H250" s="84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619</v>
      </c>
      <c r="C251" s="513"/>
      <c r="D251" s="125" t="s">
        <v>620</v>
      </c>
      <c r="E251" s="90" t="s">
        <v>621</v>
      </c>
      <c r="F251" s="92">
        <f t="shared" ref="F251:K251" si="24">+F247+F248+F249+F250</f>
        <v>0</v>
      </c>
      <c r="G251" s="92">
        <f t="shared" si="24"/>
        <v>0</v>
      </c>
      <c r="H251" s="92">
        <f t="shared" si="24"/>
        <v>0</v>
      </c>
      <c r="I251" s="92">
        <f t="shared" si="24"/>
        <v>0</v>
      </c>
      <c r="J251" s="92">
        <f t="shared" si="24"/>
        <v>0</v>
      </c>
      <c r="K251" s="92">
        <f t="shared" si="24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622</v>
      </c>
      <c r="C252" s="513"/>
      <c r="D252" s="126" t="s">
        <v>623</v>
      </c>
      <c r="E252" s="57" t="s">
        <v>624</v>
      </c>
      <c r="F252" s="84">
        <v>0</v>
      </c>
      <c r="G252" s="84">
        <v>0</v>
      </c>
      <c r="H252" s="84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625</v>
      </c>
      <c r="C253" s="513"/>
      <c r="D253" s="126" t="s">
        <v>626</v>
      </c>
      <c r="E253" s="57" t="s">
        <v>627</v>
      </c>
      <c r="F253" s="84">
        <v>0</v>
      </c>
      <c r="G253" s="84">
        <v>0</v>
      </c>
      <c r="H253" s="84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628</v>
      </c>
      <c r="C254" s="513"/>
      <c r="D254" s="126" t="s">
        <v>629</v>
      </c>
      <c r="E254" s="57" t="s">
        <v>630</v>
      </c>
      <c r="F254" s="84">
        <v>0</v>
      </c>
      <c r="G254" s="84">
        <v>0</v>
      </c>
      <c r="H254" s="84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631</v>
      </c>
      <c r="C255" s="513"/>
      <c r="D255" s="126" t="s">
        <v>632</v>
      </c>
      <c r="E255" s="57" t="s">
        <v>633</v>
      </c>
      <c r="F255" s="84">
        <v>0</v>
      </c>
      <c r="G255" s="84">
        <v>0</v>
      </c>
      <c r="H255" s="84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634</v>
      </c>
      <c r="C256" s="513"/>
      <c r="D256" s="125" t="s">
        <v>635</v>
      </c>
      <c r="E256" s="90" t="s">
        <v>636</v>
      </c>
      <c r="F256" s="92">
        <f t="shared" ref="F256:K256" si="25">+F252+F253+F254+F255</f>
        <v>0</v>
      </c>
      <c r="G256" s="92">
        <f t="shared" si="25"/>
        <v>0</v>
      </c>
      <c r="H256" s="92">
        <f t="shared" si="25"/>
        <v>0</v>
      </c>
      <c r="I256" s="92">
        <f t="shared" si="25"/>
        <v>0</v>
      </c>
      <c r="J256" s="92">
        <f t="shared" si="25"/>
        <v>0</v>
      </c>
      <c r="K256" s="92">
        <f t="shared" si="25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637</v>
      </c>
      <c r="C257" s="513"/>
      <c r="D257" s="126" t="s">
        <v>638</v>
      </c>
      <c r="E257" s="57" t="s">
        <v>639</v>
      </c>
      <c r="F257" s="84">
        <v>0</v>
      </c>
      <c r="G257" s="84">
        <v>0</v>
      </c>
      <c r="H257" s="84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640</v>
      </c>
      <c r="C258" s="513"/>
      <c r="D258" s="126" t="s">
        <v>641</v>
      </c>
      <c r="E258" s="57" t="s">
        <v>642</v>
      </c>
      <c r="F258" s="84">
        <v>0</v>
      </c>
      <c r="G258" s="84">
        <v>0</v>
      </c>
      <c r="H258" s="84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643</v>
      </c>
      <c r="C259" s="513"/>
      <c r="D259" s="126" t="s">
        <v>644</v>
      </c>
      <c r="E259" s="57" t="s">
        <v>645</v>
      </c>
      <c r="F259" s="84">
        <v>0</v>
      </c>
      <c r="G259" s="84">
        <v>0</v>
      </c>
      <c r="H259" s="84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646</v>
      </c>
      <c r="C260" s="513"/>
      <c r="D260" s="126" t="s">
        <v>647</v>
      </c>
      <c r="E260" s="57" t="s">
        <v>648</v>
      </c>
      <c r="F260" s="84">
        <v>0</v>
      </c>
      <c r="G260" s="84">
        <v>0</v>
      </c>
      <c r="H260" s="84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649</v>
      </c>
      <c r="C261" s="513"/>
      <c r="D261" s="125" t="s">
        <v>650</v>
      </c>
      <c r="E261" s="90" t="s">
        <v>651</v>
      </c>
      <c r="F261" s="92">
        <f t="shared" ref="F261:K261" si="26">+F257+F258+F259+F260</f>
        <v>0</v>
      </c>
      <c r="G261" s="92">
        <f t="shared" si="26"/>
        <v>0</v>
      </c>
      <c r="H261" s="92">
        <f t="shared" si="26"/>
        <v>0</v>
      </c>
      <c r="I261" s="92">
        <f t="shared" si="26"/>
        <v>0</v>
      </c>
      <c r="J261" s="92">
        <f t="shared" si="26"/>
        <v>0</v>
      </c>
      <c r="K261" s="92">
        <f t="shared" si="26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652</v>
      </c>
      <c r="C262" s="513"/>
      <c r="D262" s="126" t="s">
        <v>653</v>
      </c>
      <c r="E262" s="57" t="s">
        <v>654</v>
      </c>
      <c r="F262" s="84">
        <v>0</v>
      </c>
      <c r="G262" s="84">
        <v>0</v>
      </c>
      <c r="H262" s="84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655</v>
      </c>
      <c r="C263" s="513"/>
      <c r="D263" s="126" t="s">
        <v>656</v>
      </c>
      <c r="E263" s="57" t="s">
        <v>657</v>
      </c>
      <c r="F263" s="84">
        <v>0</v>
      </c>
      <c r="G263" s="84">
        <v>0</v>
      </c>
      <c r="H263" s="84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658</v>
      </c>
      <c r="C264" s="513"/>
      <c r="D264" s="126" t="s">
        <v>659</v>
      </c>
      <c r="E264" s="57" t="s">
        <v>660</v>
      </c>
      <c r="F264" s="84">
        <v>0</v>
      </c>
      <c r="G264" s="84">
        <v>0</v>
      </c>
      <c r="H264" s="84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661</v>
      </c>
      <c r="C265" s="513"/>
      <c r="D265" s="126" t="s">
        <v>662</v>
      </c>
      <c r="E265" s="57" t="s">
        <v>663</v>
      </c>
      <c r="F265" s="84">
        <v>0</v>
      </c>
      <c r="G265" s="84">
        <v>0</v>
      </c>
      <c r="H265" s="84">
        <v>0</v>
      </c>
      <c r="I265" s="127"/>
      <c r="J265" s="127"/>
      <c r="K265" s="127"/>
      <c r="L265" s="128"/>
      <c r="M265" s="129">
        <f t="shared" ref="M265:M289" si="27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664</v>
      </c>
      <c r="C266" s="514"/>
      <c r="D266" s="125" t="s">
        <v>665</v>
      </c>
      <c r="E266" s="90" t="s">
        <v>666</v>
      </c>
      <c r="F266" s="92">
        <f t="shared" ref="F266:K266" si="28">+F262+F263+F264+F265</f>
        <v>0</v>
      </c>
      <c r="G266" s="92">
        <f t="shared" si="28"/>
        <v>0</v>
      </c>
      <c r="H266" s="92">
        <f t="shared" si="28"/>
        <v>0</v>
      </c>
      <c r="I266" s="92">
        <f t="shared" si="28"/>
        <v>0</v>
      </c>
      <c r="J266" s="92">
        <f t="shared" si="28"/>
        <v>0</v>
      </c>
      <c r="K266" s="92">
        <f t="shared" si="28"/>
        <v>0</v>
      </c>
      <c r="L266" s="13"/>
      <c r="M266" s="81">
        <f t="shared" si="27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667</v>
      </c>
      <c r="C267" s="541" t="s">
        <v>668</v>
      </c>
      <c r="D267" s="126" t="s">
        <v>669</v>
      </c>
      <c r="E267" s="57" t="s">
        <v>670</v>
      </c>
      <c r="F267" s="84">
        <v>0</v>
      </c>
      <c r="G267" s="84">
        <v>0</v>
      </c>
      <c r="H267" s="84">
        <v>0</v>
      </c>
      <c r="I267" s="84"/>
      <c r="J267" s="84"/>
      <c r="K267" s="84"/>
      <c r="L267" s="13"/>
      <c r="M267" s="81">
        <f t="shared" si="27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671</v>
      </c>
      <c r="C268" s="513"/>
      <c r="D268" s="126" t="s">
        <v>672</v>
      </c>
      <c r="E268" s="57" t="s">
        <v>673</v>
      </c>
      <c r="F268" s="84">
        <v>0</v>
      </c>
      <c r="G268" s="84">
        <v>0</v>
      </c>
      <c r="H268" s="84">
        <v>0</v>
      </c>
      <c r="I268" s="84"/>
      <c r="J268" s="84"/>
      <c r="K268" s="84"/>
      <c r="L268" s="13"/>
      <c r="M268" s="81">
        <f t="shared" si="27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674</v>
      </c>
      <c r="C269" s="513"/>
      <c r="D269" s="126" t="s">
        <v>675</v>
      </c>
      <c r="E269" s="57" t="s">
        <v>676</v>
      </c>
      <c r="F269" s="84">
        <v>0</v>
      </c>
      <c r="G269" s="84">
        <v>0</v>
      </c>
      <c r="H269" s="84">
        <v>0</v>
      </c>
      <c r="I269" s="84"/>
      <c r="J269" s="84"/>
      <c r="K269" s="84"/>
      <c r="L269" s="13"/>
      <c r="M269" s="81">
        <f t="shared" si="27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677</v>
      </c>
      <c r="C270" s="513"/>
      <c r="D270" s="126" t="s">
        <v>678</v>
      </c>
      <c r="E270" s="57" t="s">
        <v>679</v>
      </c>
      <c r="F270" s="84">
        <v>0</v>
      </c>
      <c r="G270" s="84">
        <v>0</v>
      </c>
      <c r="H270" s="84">
        <v>0</v>
      </c>
      <c r="I270" s="84"/>
      <c r="J270" s="84"/>
      <c r="K270" s="84"/>
      <c r="L270" s="13"/>
      <c r="M270" s="81">
        <f t="shared" si="27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514"/>
      <c r="D271" s="125" t="s">
        <v>665</v>
      </c>
      <c r="E271" s="72" t="s">
        <v>680</v>
      </c>
      <c r="F271" s="131">
        <f t="shared" ref="F271:K271" si="29">+F267+F268+F269+F270</f>
        <v>0</v>
      </c>
      <c r="G271" s="131">
        <f t="shared" si="29"/>
        <v>0</v>
      </c>
      <c r="H271" s="131">
        <f t="shared" si="29"/>
        <v>0</v>
      </c>
      <c r="I271" s="131">
        <f t="shared" si="29"/>
        <v>0</v>
      </c>
      <c r="J271" s="131">
        <f t="shared" si="29"/>
        <v>0</v>
      </c>
      <c r="K271" s="131">
        <f t="shared" si="29"/>
        <v>0</v>
      </c>
      <c r="L271" s="13"/>
      <c r="M271" s="81">
        <f t="shared" si="27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681</v>
      </c>
      <c r="C272" s="538" t="s">
        <v>682</v>
      </c>
      <c r="D272" s="69" t="s">
        <v>683</v>
      </c>
      <c r="E272" s="63" t="s">
        <v>684</v>
      </c>
      <c r="F272" s="134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27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685</v>
      </c>
      <c r="C273" s="513"/>
      <c r="D273" s="69" t="s">
        <v>686</v>
      </c>
      <c r="E273" s="63" t="s">
        <v>687</v>
      </c>
      <c r="F273" s="134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27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688</v>
      </c>
      <c r="C274" s="513"/>
      <c r="D274" s="69" t="s">
        <v>689</v>
      </c>
      <c r="E274" s="63" t="s">
        <v>690</v>
      </c>
      <c r="F274" s="136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27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691</v>
      </c>
      <c r="C275" s="513"/>
      <c r="D275" s="69" t="s">
        <v>692</v>
      </c>
      <c r="E275" s="63" t="s">
        <v>693</v>
      </c>
      <c r="F275" s="136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27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694</v>
      </c>
      <c r="C276" s="513"/>
      <c r="D276" s="69" t="s">
        <v>182</v>
      </c>
      <c r="E276" s="63" t="s">
        <v>695</v>
      </c>
      <c r="F276" s="136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27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696</v>
      </c>
      <c r="C277" s="513"/>
      <c r="D277" s="69" t="s">
        <v>697</v>
      </c>
      <c r="E277" s="63" t="s">
        <v>698</v>
      </c>
      <c r="F277" s="138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27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699</v>
      </c>
      <c r="C278" s="513"/>
      <c r="D278" s="69" t="s">
        <v>700</v>
      </c>
      <c r="E278" s="63" t="s">
        <v>701</v>
      </c>
      <c r="F278" s="138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27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702</v>
      </c>
      <c r="C279" s="513"/>
      <c r="D279" s="69" t="s">
        <v>703</v>
      </c>
      <c r="E279" s="63" t="s">
        <v>704</v>
      </c>
      <c r="F279" s="138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27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705</v>
      </c>
      <c r="C280" s="539"/>
      <c r="D280" s="69" t="s">
        <v>706</v>
      </c>
      <c r="E280" s="63" t="s">
        <v>707</v>
      </c>
      <c r="F280" s="138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27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708</v>
      </c>
      <c r="E281" s="81" t="s">
        <v>709</v>
      </c>
      <c r="F281" s="131">
        <f t="shared" ref="F281:K281" si="30">+F277+F278+F279+F280</f>
        <v>1</v>
      </c>
      <c r="G281" s="131">
        <f t="shared" si="30"/>
        <v>0</v>
      </c>
      <c r="H281" s="131">
        <f t="shared" si="30"/>
        <v>0</v>
      </c>
      <c r="I281" s="131">
        <f t="shared" si="30"/>
        <v>0</v>
      </c>
      <c r="J281" s="131">
        <f t="shared" si="30"/>
        <v>0</v>
      </c>
      <c r="K281" s="131">
        <f t="shared" si="30"/>
        <v>0</v>
      </c>
      <c r="L281" s="13"/>
      <c r="M281" s="81">
        <f t="shared" si="27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710</v>
      </c>
      <c r="C282" s="540" t="s">
        <v>711</v>
      </c>
      <c r="D282" s="69" t="s">
        <v>712</v>
      </c>
      <c r="E282" s="63" t="s">
        <v>713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27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714</v>
      </c>
      <c r="C283" s="513"/>
      <c r="D283" s="69" t="s">
        <v>715</v>
      </c>
      <c r="E283" s="63" t="s">
        <v>716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27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717</v>
      </c>
      <c r="C284" s="513"/>
      <c r="D284" s="69" t="s">
        <v>718</v>
      </c>
      <c r="E284" s="63" t="s">
        <v>719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27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720</v>
      </c>
      <c r="C285" s="513"/>
      <c r="D285" s="69" t="s">
        <v>721</v>
      </c>
      <c r="E285" s="63" t="s">
        <v>722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27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723</v>
      </c>
      <c r="C286" s="513"/>
      <c r="D286" s="69" t="s">
        <v>724</v>
      </c>
      <c r="E286" s="63" t="s">
        <v>725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27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726</v>
      </c>
      <c r="C287" s="513"/>
      <c r="D287" s="69" t="s">
        <v>727</v>
      </c>
      <c r="E287" s="63" t="s">
        <v>728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27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729</v>
      </c>
      <c r="C288" s="513"/>
      <c r="D288" s="69" t="s">
        <v>730</v>
      </c>
      <c r="E288" s="63" t="s">
        <v>731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27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514"/>
      <c r="D289" s="74" t="s">
        <v>732</v>
      </c>
      <c r="E289" s="143" t="s">
        <v>733</v>
      </c>
      <c r="F289" s="131">
        <f t="shared" ref="F289:K289" si="31">+F285+F286+F287+F288</f>
        <v>13</v>
      </c>
      <c r="G289" s="131">
        <f t="shared" si="31"/>
        <v>7</v>
      </c>
      <c r="H289" s="131">
        <f t="shared" si="31"/>
        <v>8</v>
      </c>
      <c r="I289" s="131">
        <f t="shared" si="31"/>
        <v>0</v>
      </c>
      <c r="J289" s="131">
        <f t="shared" si="31"/>
        <v>0</v>
      </c>
      <c r="K289" s="131">
        <f t="shared" si="31"/>
        <v>0</v>
      </c>
      <c r="L289" s="13"/>
      <c r="M289" s="81">
        <f t="shared" si="27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topLeftCell="A11" workbookViewId="0">
      <selection activeCell="I30" sqref="I30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116</v>
      </c>
      <c r="D1" s="56"/>
      <c r="E1" s="13"/>
      <c r="F1" s="13" t="s">
        <v>116</v>
      </c>
      <c r="G1" s="13"/>
      <c r="H1" s="13" t="s">
        <v>116</v>
      </c>
      <c r="I1" s="13"/>
      <c r="J1" s="13"/>
      <c r="K1" s="13" t="s">
        <v>116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548" t="s">
        <v>117</v>
      </c>
      <c r="C2" s="511"/>
      <c r="D2" s="511"/>
      <c r="E2" s="511"/>
      <c r="F2" s="511"/>
      <c r="G2" s="511"/>
      <c r="H2" s="511"/>
      <c r="I2" s="511"/>
      <c r="J2" s="511"/>
      <c r="K2" s="511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744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119</v>
      </c>
      <c r="D4" s="57" t="s">
        <v>120</v>
      </c>
      <c r="E4" s="549" t="s">
        <v>121</v>
      </c>
      <c r="F4" s="549" t="str">
        <f>SASARAN!$C$8</f>
        <v>PURWODADI</v>
      </c>
      <c r="G4" s="549" t="str">
        <f>SASARAN!$C$9</f>
        <v>POLOWIJEN</v>
      </c>
      <c r="H4" s="549" t="str">
        <f>SASARAN!$C$10</f>
        <v>BALEARJOSARI</v>
      </c>
      <c r="I4" s="549">
        <f>SASARAN!$C$11</f>
        <v>0</v>
      </c>
      <c r="J4" s="549">
        <f>SASARAN!$C$12</f>
        <v>0</v>
      </c>
      <c r="K4" s="549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122</v>
      </c>
      <c r="D5" s="59"/>
      <c r="E5" s="513"/>
      <c r="F5" s="513"/>
      <c r="G5" s="513"/>
      <c r="H5" s="513"/>
      <c r="I5" s="513"/>
      <c r="J5" s="513"/>
      <c r="K5" s="513"/>
      <c r="L5" s="13"/>
      <c r="M5" s="60" t="s">
        <v>112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514"/>
      <c r="F6" s="514"/>
      <c r="G6" s="514"/>
      <c r="H6" s="514"/>
      <c r="I6" s="514"/>
      <c r="J6" s="514"/>
      <c r="K6" s="514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123</v>
      </c>
      <c r="D9" s="69" t="s">
        <v>124</v>
      </c>
      <c r="E9" s="68" t="s">
        <v>123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125</v>
      </c>
      <c r="D10" s="74" t="s">
        <v>126</v>
      </c>
      <c r="E10" s="73" t="s">
        <v>127</v>
      </c>
      <c r="F10" s="145">
        <v>13</v>
      </c>
      <c r="G10" s="146">
        <v>10</v>
      </c>
      <c r="H10" s="91">
        <v>9</v>
      </c>
      <c r="I10" s="78"/>
      <c r="J10" s="79"/>
      <c r="K10" s="80"/>
      <c r="L10" s="13"/>
      <c r="M10" s="81">
        <f t="shared" ref="M10:M264" si="0">SUM(F10:K10)</f>
        <v>32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128</v>
      </c>
      <c r="D11" s="74" t="s">
        <v>129</v>
      </c>
      <c r="E11" s="73" t="s">
        <v>128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130</v>
      </c>
      <c r="C12" s="541" t="s">
        <v>131</v>
      </c>
      <c r="D12" s="83" t="s">
        <v>132</v>
      </c>
      <c r="E12" s="57" t="s">
        <v>133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134</v>
      </c>
      <c r="C13" s="513"/>
      <c r="D13" s="83" t="s">
        <v>135</v>
      </c>
      <c r="E13" s="57" t="s">
        <v>136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137</v>
      </c>
      <c r="C14" s="513"/>
      <c r="D14" s="83" t="s">
        <v>138</v>
      </c>
      <c r="E14" s="57" t="s">
        <v>139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140</v>
      </c>
      <c r="C15" s="513"/>
      <c r="D15" s="83" t="s">
        <v>141</v>
      </c>
      <c r="E15" s="57" t="s">
        <v>142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514"/>
      <c r="D16" s="89" t="s">
        <v>143</v>
      </c>
      <c r="E16" s="90" t="s">
        <v>144</v>
      </c>
      <c r="F16" s="92">
        <f t="shared" ref="F16:H16" si="1">SUM(F12:F15)</f>
        <v>0</v>
      </c>
      <c r="G16" s="92">
        <f t="shared" si="1"/>
        <v>0</v>
      </c>
      <c r="H16" s="92">
        <f t="shared" si="1"/>
        <v>0</v>
      </c>
      <c r="I16" s="92">
        <f t="shared" ref="I16:K16" si="2">SUM(I12:I15)</f>
        <v>0</v>
      </c>
      <c r="J16" s="92">
        <f t="shared" si="2"/>
        <v>0</v>
      </c>
      <c r="K16" s="92">
        <f t="shared" si="2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145</v>
      </c>
      <c r="C17" s="541" t="s">
        <v>146</v>
      </c>
      <c r="D17" s="94" t="s">
        <v>147</v>
      </c>
      <c r="E17" s="95" t="s">
        <v>148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149</v>
      </c>
      <c r="C18" s="513"/>
      <c r="D18" s="94" t="s">
        <v>150</v>
      </c>
      <c r="E18" s="95" t="s">
        <v>151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514"/>
      <c r="D19" s="89" t="s">
        <v>152</v>
      </c>
      <c r="E19" s="90" t="s">
        <v>153</v>
      </c>
      <c r="F19" s="92">
        <f t="shared" ref="F19:H19" si="3">SUM(F17:F18)</f>
        <v>6</v>
      </c>
      <c r="G19" s="92">
        <f t="shared" si="3"/>
        <v>6</v>
      </c>
      <c r="H19" s="92">
        <f t="shared" si="3"/>
        <v>4</v>
      </c>
      <c r="I19" s="92">
        <f t="shared" ref="I19:K19" si="4">SUM(I17:I18)</f>
        <v>0</v>
      </c>
      <c r="J19" s="92">
        <f t="shared" si="4"/>
        <v>0</v>
      </c>
      <c r="K19" s="92">
        <f t="shared" si="4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154</v>
      </c>
      <c r="C20" s="99" t="s">
        <v>155</v>
      </c>
      <c r="D20" s="89" t="s">
        <v>156</v>
      </c>
      <c r="E20" s="90" t="s">
        <v>157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544" t="s">
        <v>158</v>
      </c>
      <c r="C21" s="541" t="s">
        <v>128</v>
      </c>
      <c r="D21" s="89" t="s">
        <v>159</v>
      </c>
      <c r="E21" s="538" t="s">
        <v>128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513"/>
      <c r="C22" s="513"/>
      <c r="D22" s="89" t="s">
        <v>160</v>
      </c>
      <c r="E22" s="513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514"/>
      <c r="C23" s="514"/>
      <c r="D23" s="89" t="s">
        <v>161</v>
      </c>
      <c r="E23" s="514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162</v>
      </c>
      <c r="C24" s="541" t="s">
        <v>163</v>
      </c>
      <c r="D24" s="83" t="s">
        <v>164</v>
      </c>
      <c r="E24" s="57" t="s">
        <v>165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166</v>
      </c>
      <c r="C25" s="513"/>
      <c r="D25" s="83" t="s">
        <v>167</v>
      </c>
      <c r="E25" s="57" t="s">
        <v>168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169</v>
      </c>
      <c r="C26" s="513"/>
      <c r="D26" s="83" t="s">
        <v>170</v>
      </c>
      <c r="E26" s="57" t="s">
        <v>171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172</v>
      </c>
      <c r="C27" s="513"/>
      <c r="D27" s="83" t="s">
        <v>173</v>
      </c>
      <c r="E27" s="57" t="s">
        <v>174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514"/>
      <c r="D28" s="89" t="s">
        <v>175</v>
      </c>
      <c r="E28" s="90" t="s">
        <v>176</v>
      </c>
      <c r="F28" s="92">
        <f t="shared" ref="F28:H28" si="5">SUM(F24:F27)</f>
        <v>0</v>
      </c>
      <c r="G28" s="92">
        <f t="shared" si="5"/>
        <v>0</v>
      </c>
      <c r="H28" s="92">
        <f t="shared" si="5"/>
        <v>0</v>
      </c>
      <c r="I28" s="92">
        <f t="shared" ref="I28:K28" si="6">SUM(I24:I27)</f>
        <v>0</v>
      </c>
      <c r="J28" s="92">
        <f t="shared" si="6"/>
        <v>0</v>
      </c>
      <c r="K28" s="92">
        <f t="shared" si="6"/>
        <v>0</v>
      </c>
      <c r="L28" s="13"/>
      <c r="M28" s="81">
        <f t="shared" si="0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177</v>
      </c>
      <c r="C29" s="546" t="s">
        <v>178</v>
      </c>
      <c r="D29" s="69" t="s">
        <v>179</v>
      </c>
      <c r="E29" s="102" t="s">
        <v>180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181</v>
      </c>
      <c r="C30" s="513"/>
      <c r="D30" s="69" t="s">
        <v>182</v>
      </c>
      <c r="E30" s="102" t="s">
        <v>183</v>
      </c>
      <c r="F30" s="150">
        <v>0</v>
      </c>
      <c r="G30" s="150">
        <v>0</v>
      </c>
      <c r="H30" s="150">
        <v>0</v>
      </c>
      <c r="I30" s="104"/>
      <c r="J30" s="104"/>
      <c r="K30" s="104"/>
      <c r="L30" s="100"/>
      <c r="M30" s="81">
        <f t="shared" si="0"/>
        <v>0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184</v>
      </c>
      <c r="C31" s="513"/>
      <c r="D31" s="69" t="s">
        <v>185</v>
      </c>
      <c r="E31" s="102" t="s">
        <v>186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187</v>
      </c>
      <c r="C32" s="513"/>
      <c r="D32" s="69" t="s">
        <v>188</v>
      </c>
      <c r="E32" s="102" t="s">
        <v>189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190</v>
      </c>
      <c r="C33" s="513"/>
      <c r="D33" s="69" t="s">
        <v>191</v>
      </c>
      <c r="E33" s="102" t="s">
        <v>192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193</v>
      </c>
      <c r="C34" s="513"/>
      <c r="D34" s="69" t="s">
        <v>194</v>
      </c>
      <c r="E34" s="102" t="s">
        <v>195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196</v>
      </c>
      <c r="C35" s="514"/>
      <c r="D35" s="69" t="s">
        <v>197</v>
      </c>
      <c r="E35" s="102" t="s">
        <v>198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199</v>
      </c>
      <c r="C36" s="541" t="s">
        <v>200</v>
      </c>
      <c r="D36" s="83" t="s">
        <v>201</v>
      </c>
      <c r="E36" s="57" t="s">
        <v>202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203</v>
      </c>
      <c r="C37" s="513"/>
      <c r="D37" s="83" t="s">
        <v>204</v>
      </c>
      <c r="E37" s="57" t="s">
        <v>205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206</v>
      </c>
      <c r="C38" s="513"/>
      <c r="D38" s="83" t="s">
        <v>207</v>
      </c>
      <c r="E38" s="57" t="s">
        <v>208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209</v>
      </c>
      <c r="C39" s="513"/>
      <c r="D39" s="83" t="s">
        <v>210</v>
      </c>
      <c r="E39" s="57" t="s">
        <v>211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514"/>
      <c r="D40" s="89" t="s">
        <v>212</v>
      </c>
      <c r="E40" s="90" t="s">
        <v>200</v>
      </c>
      <c r="F40" s="92">
        <f t="shared" ref="F40:H40" si="7">+F36+F37+F38+F39</f>
        <v>1</v>
      </c>
      <c r="G40" s="92">
        <f t="shared" si="7"/>
        <v>1</v>
      </c>
      <c r="H40" s="92">
        <f t="shared" si="7"/>
        <v>1</v>
      </c>
      <c r="I40" s="92">
        <f t="shared" ref="I40:K40" si="8">+I36+I37+I38+I39</f>
        <v>0</v>
      </c>
      <c r="J40" s="92">
        <f t="shared" si="8"/>
        <v>0</v>
      </c>
      <c r="K40" s="92">
        <f t="shared" si="8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547" t="s">
        <v>213</v>
      </c>
      <c r="C41" s="541" t="s">
        <v>214</v>
      </c>
      <c r="D41" s="83" t="s">
        <v>215</v>
      </c>
      <c r="E41" s="57" t="s">
        <v>216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514"/>
      <c r="C42" s="513"/>
      <c r="D42" s="83" t="s">
        <v>217</v>
      </c>
      <c r="E42" s="57" t="s">
        <v>218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547" t="s">
        <v>219</v>
      </c>
      <c r="C43" s="513"/>
      <c r="D43" s="83" t="s">
        <v>220</v>
      </c>
      <c r="E43" s="57" t="s">
        <v>221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514"/>
      <c r="C44" s="513"/>
      <c r="D44" s="83" t="s">
        <v>222</v>
      </c>
      <c r="E44" s="57" t="s">
        <v>223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514"/>
      <c r="D45" s="89" t="s">
        <v>224</v>
      </c>
      <c r="E45" s="90" t="s">
        <v>214</v>
      </c>
      <c r="F45" s="92">
        <f t="shared" ref="F45:H45" si="9">+F41+F42+F43+F44</f>
        <v>1</v>
      </c>
      <c r="G45" s="92">
        <f t="shared" si="9"/>
        <v>1</v>
      </c>
      <c r="H45" s="92">
        <f t="shared" si="9"/>
        <v>1</v>
      </c>
      <c r="I45" s="92">
        <f t="shared" ref="I45:K45" si="10">+I41+I42+I43+I44</f>
        <v>0</v>
      </c>
      <c r="J45" s="92">
        <f t="shared" si="10"/>
        <v>0</v>
      </c>
      <c r="K45" s="92">
        <f t="shared" si="10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538">
        <v>4</v>
      </c>
      <c r="C46" s="538" t="s">
        <v>225</v>
      </c>
      <c r="D46" s="89" t="s">
        <v>226</v>
      </c>
      <c r="E46" s="90" t="s">
        <v>227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513"/>
      <c r="C47" s="513"/>
      <c r="D47" s="89" t="s">
        <v>228</v>
      </c>
      <c r="E47" s="90" t="s">
        <v>229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514"/>
      <c r="C48" s="514"/>
      <c r="D48" s="89" t="s">
        <v>230</v>
      </c>
      <c r="E48" s="90" t="s">
        <v>231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538" t="s">
        <v>232</v>
      </c>
      <c r="C49" s="541" t="s">
        <v>233</v>
      </c>
      <c r="D49" s="89" t="s">
        <v>234</v>
      </c>
      <c r="E49" s="90" t="s">
        <v>235</v>
      </c>
      <c r="F49" s="152">
        <v>0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0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513"/>
      <c r="C50" s="513"/>
      <c r="D50" s="89" t="s">
        <v>236</v>
      </c>
      <c r="E50" s="90" t="s">
        <v>237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513"/>
      <c r="C51" s="513"/>
      <c r="D51" s="74" t="s">
        <v>238</v>
      </c>
      <c r="E51" s="102" t="s">
        <v>239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513"/>
      <c r="C52" s="513"/>
      <c r="D52" s="89" t="s">
        <v>240</v>
      </c>
      <c r="E52" s="90" t="s">
        <v>241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514"/>
      <c r="C53" s="513"/>
      <c r="D53" s="89" t="s">
        <v>242</v>
      </c>
      <c r="E53" s="90" t="s">
        <v>243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538" t="s">
        <v>244</v>
      </c>
      <c r="C54" s="513"/>
      <c r="D54" s="83" t="s">
        <v>245</v>
      </c>
      <c r="E54" s="57" t="s">
        <v>246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513"/>
      <c r="C55" s="513"/>
      <c r="D55" s="83" t="s">
        <v>247</v>
      </c>
      <c r="E55" s="57" t="s">
        <v>248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513"/>
      <c r="C56" s="513"/>
      <c r="D56" s="83" t="s">
        <v>249</v>
      </c>
      <c r="E56" s="57" t="s">
        <v>250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513"/>
      <c r="C57" s="513"/>
      <c r="D57" s="83" t="s">
        <v>251</v>
      </c>
      <c r="E57" s="57" t="s">
        <v>252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514"/>
      <c r="C58" s="514"/>
      <c r="D58" s="89" t="s">
        <v>253</v>
      </c>
      <c r="E58" s="90" t="s">
        <v>254</v>
      </c>
      <c r="F58" s="92">
        <f t="shared" ref="F58:H58" si="11">+F54+F55+F56+F57</f>
        <v>0</v>
      </c>
      <c r="G58" s="92">
        <f t="shared" si="11"/>
        <v>0</v>
      </c>
      <c r="H58" s="92">
        <f t="shared" si="11"/>
        <v>0</v>
      </c>
      <c r="I58" s="92">
        <f t="shared" ref="I58:K58" si="12">+I54+I55+I56+I57</f>
        <v>0</v>
      </c>
      <c r="J58" s="92">
        <f t="shared" si="12"/>
        <v>0</v>
      </c>
      <c r="K58" s="92">
        <f t="shared" si="12"/>
        <v>0</v>
      </c>
      <c r="L58" s="13"/>
      <c r="M58" s="81">
        <f t="shared" si="0"/>
        <v>0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544" t="s">
        <v>255</v>
      </c>
      <c r="C59" s="541" t="s">
        <v>256</v>
      </c>
      <c r="D59" s="83" t="s">
        <v>257</v>
      </c>
      <c r="E59" s="57" t="s">
        <v>258</v>
      </c>
      <c r="F59" s="84">
        <v>0</v>
      </c>
      <c r="G59" s="84">
        <v>0</v>
      </c>
      <c r="H59" s="84">
        <v>0</v>
      </c>
      <c r="I59" s="84"/>
      <c r="J59" s="84"/>
      <c r="K59" s="84"/>
      <c r="L59" s="13"/>
      <c r="M59" s="81">
        <f t="shared" si="0"/>
        <v>0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513"/>
      <c r="C60" s="513"/>
      <c r="D60" s="83" t="s">
        <v>259</v>
      </c>
      <c r="E60" s="57" t="s">
        <v>260</v>
      </c>
      <c r="F60" s="84">
        <v>0</v>
      </c>
      <c r="G60" s="84">
        <v>0</v>
      </c>
      <c r="H60" s="84">
        <v>0</v>
      </c>
      <c r="I60" s="84"/>
      <c r="J60" s="84"/>
      <c r="K60" s="84"/>
      <c r="L60" s="13"/>
      <c r="M60" s="81">
        <f t="shared" si="0"/>
        <v>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513"/>
      <c r="C61" s="513"/>
      <c r="D61" s="83" t="s">
        <v>261</v>
      </c>
      <c r="E61" s="57" t="s">
        <v>262</v>
      </c>
      <c r="F61" s="84">
        <v>1</v>
      </c>
      <c r="G61" s="84">
        <v>2</v>
      </c>
      <c r="H61" s="84">
        <v>1</v>
      </c>
      <c r="I61" s="84"/>
      <c r="J61" s="84"/>
      <c r="K61" s="84"/>
      <c r="L61" s="13"/>
      <c r="M61" s="81">
        <f t="shared" si="0"/>
        <v>4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514"/>
      <c r="C62" s="513"/>
      <c r="D62" s="83" t="s">
        <v>263</v>
      </c>
      <c r="E62" s="57" t="s">
        <v>264</v>
      </c>
      <c r="F62" s="84">
        <v>15</v>
      </c>
      <c r="G62" s="84">
        <v>30</v>
      </c>
      <c r="H62" s="84">
        <v>15</v>
      </c>
      <c r="I62" s="84"/>
      <c r="J62" s="84"/>
      <c r="K62" s="84"/>
      <c r="L62" s="13"/>
      <c r="M62" s="81">
        <f t="shared" si="0"/>
        <v>60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544" t="s">
        <v>265</v>
      </c>
      <c r="C63" s="513"/>
      <c r="D63" s="83" t="s">
        <v>266</v>
      </c>
      <c r="E63" s="57" t="s">
        <v>267</v>
      </c>
      <c r="F63" s="84">
        <v>0</v>
      </c>
      <c r="G63" s="84">
        <v>0</v>
      </c>
      <c r="H63" s="84">
        <v>0</v>
      </c>
      <c r="I63" s="84"/>
      <c r="J63" s="84"/>
      <c r="K63" s="84"/>
      <c r="L63" s="13"/>
      <c r="M63" s="81">
        <f t="shared" si="0"/>
        <v>0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514"/>
      <c r="C64" s="513"/>
      <c r="D64" s="83" t="s">
        <v>268</v>
      </c>
      <c r="E64" s="57" t="s">
        <v>269</v>
      </c>
      <c r="F64" s="84">
        <v>0</v>
      </c>
      <c r="G64" s="84">
        <v>0</v>
      </c>
      <c r="H64" s="84">
        <v>0</v>
      </c>
      <c r="I64" s="84"/>
      <c r="J64" s="84"/>
      <c r="K64" s="84"/>
      <c r="L64" s="13"/>
      <c r="M64" s="81">
        <f t="shared" si="0"/>
        <v>0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544" t="s">
        <v>270</v>
      </c>
      <c r="C65" s="513"/>
      <c r="D65" s="83" t="s">
        <v>271</v>
      </c>
      <c r="E65" s="57" t="s">
        <v>272</v>
      </c>
      <c r="F65" s="84">
        <v>0</v>
      </c>
      <c r="G65" s="84">
        <v>0</v>
      </c>
      <c r="H65" s="84">
        <v>0</v>
      </c>
      <c r="I65" s="84"/>
      <c r="J65" s="84"/>
      <c r="K65" s="84"/>
      <c r="L65" s="13"/>
      <c r="M65" s="81">
        <f t="shared" si="0"/>
        <v>0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514"/>
      <c r="C66" s="513"/>
      <c r="D66" s="83" t="s">
        <v>273</v>
      </c>
      <c r="E66" s="57" t="s">
        <v>274</v>
      </c>
      <c r="F66" s="84">
        <v>0</v>
      </c>
      <c r="G66" s="84">
        <v>0</v>
      </c>
      <c r="H66" s="84">
        <v>0</v>
      </c>
      <c r="I66" s="84"/>
      <c r="J66" s="84"/>
      <c r="K66" s="84"/>
      <c r="L66" s="13"/>
      <c r="M66" s="81">
        <f t="shared" si="0"/>
        <v>0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544" t="s">
        <v>275</v>
      </c>
      <c r="C67" s="513"/>
      <c r="D67" s="83" t="s">
        <v>276</v>
      </c>
      <c r="E67" s="57" t="s">
        <v>277</v>
      </c>
      <c r="F67" s="84">
        <v>0</v>
      </c>
      <c r="G67" s="84">
        <v>0</v>
      </c>
      <c r="H67" s="84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514"/>
      <c r="C68" s="513"/>
      <c r="D68" s="83" t="s">
        <v>278</v>
      </c>
      <c r="E68" s="57" t="s">
        <v>279</v>
      </c>
      <c r="F68" s="84">
        <v>0</v>
      </c>
      <c r="G68" s="84">
        <v>0</v>
      </c>
      <c r="H68" s="84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544" t="s">
        <v>280</v>
      </c>
      <c r="C69" s="513"/>
      <c r="D69" s="83" t="s">
        <v>281</v>
      </c>
      <c r="E69" s="57" t="s">
        <v>282</v>
      </c>
      <c r="F69" s="84">
        <v>0</v>
      </c>
      <c r="G69" s="84">
        <v>0</v>
      </c>
      <c r="H69" s="84">
        <v>0</v>
      </c>
      <c r="I69" s="84"/>
      <c r="J69" s="84"/>
      <c r="K69" s="84"/>
      <c r="L69" s="13"/>
      <c r="M69" s="81">
        <f t="shared" si="0"/>
        <v>0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514"/>
      <c r="C70" s="513"/>
      <c r="D70" s="83" t="s">
        <v>283</v>
      </c>
      <c r="E70" s="57" t="s">
        <v>284</v>
      </c>
      <c r="F70" s="84">
        <v>0</v>
      </c>
      <c r="G70" s="84">
        <v>0</v>
      </c>
      <c r="H70" s="84">
        <v>0</v>
      </c>
      <c r="I70" s="84"/>
      <c r="J70" s="84"/>
      <c r="K70" s="84"/>
      <c r="L70" s="13"/>
      <c r="M70" s="81">
        <f t="shared" si="0"/>
        <v>0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544" t="s">
        <v>285</v>
      </c>
      <c r="C71" s="513"/>
      <c r="D71" s="83" t="s">
        <v>286</v>
      </c>
      <c r="E71" s="57" t="s">
        <v>287</v>
      </c>
      <c r="F71" s="84">
        <v>0</v>
      </c>
      <c r="G71" s="84">
        <v>1</v>
      </c>
      <c r="H71" s="84">
        <v>0</v>
      </c>
      <c r="I71" s="84"/>
      <c r="J71" s="84"/>
      <c r="K71" s="84"/>
      <c r="L71" s="13"/>
      <c r="M71" s="81">
        <f t="shared" si="0"/>
        <v>1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514"/>
      <c r="C72" s="513"/>
      <c r="D72" s="83" t="s">
        <v>288</v>
      </c>
      <c r="E72" s="57" t="s">
        <v>289</v>
      </c>
      <c r="F72" s="84">
        <v>0</v>
      </c>
      <c r="G72" s="84">
        <v>24</v>
      </c>
      <c r="H72" s="84">
        <v>0</v>
      </c>
      <c r="I72" s="84"/>
      <c r="J72" s="84"/>
      <c r="K72" s="84"/>
      <c r="L72" s="13"/>
      <c r="M72" s="81">
        <f t="shared" si="0"/>
        <v>24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544" t="s">
        <v>290</v>
      </c>
      <c r="C73" s="513"/>
      <c r="D73" s="83" t="s">
        <v>291</v>
      </c>
      <c r="E73" s="57" t="s">
        <v>287</v>
      </c>
      <c r="F73" s="84">
        <v>0</v>
      </c>
      <c r="G73" s="84">
        <v>0</v>
      </c>
      <c r="H73" s="84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514"/>
      <c r="C74" s="513"/>
      <c r="D74" s="83" t="s">
        <v>292</v>
      </c>
      <c r="E74" s="57" t="s">
        <v>289</v>
      </c>
      <c r="F74" s="84">
        <v>0</v>
      </c>
      <c r="G74" s="84">
        <v>0</v>
      </c>
      <c r="H74" s="84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544" t="s">
        <v>293</v>
      </c>
      <c r="C75" s="513"/>
      <c r="D75" s="83" t="s">
        <v>294</v>
      </c>
      <c r="E75" s="57" t="s">
        <v>295</v>
      </c>
      <c r="F75" s="84">
        <v>0</v>
      </c>
      <c r="G75" s="84">
        <v>0</v>
      </c>
      <c r="H75" s="84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514"/>
      <c r="C76" s="513"/>
      <c r="D76" s="83" t="s">
        <v>296</v>
      </c>
      <c r="E76" s="57" t="s">
        <v>297</v>
      </c>
      <c r="F76" s="84">
        <v>0</v>
      </c>
      <c r="G76" s="84">
        <v>0</v>
      </c>
      <c r="H76" s="84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544" t="s">
        <v>298</v>
      </c>
      <c r="C77" s="513"/>
      <c r="D77" s="83" t="s">
        <v>299</v>
      </c>
      <c r="E77" s="57" t="s">
        <v>300</v>
      </c>
      <c r="F77" s="84">
        <v>0</v>
      </c>
      <c r="G77" s="84">
        <v>0</v>
      </c>
      <c r="H77" s="84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514"/>
      <c r="C78" s="513"/>
      <c r="D78" s="83" t="s">
        <v>301</v>
      </c>
      <c r="E78" s="57" t="s">
        <v>302</v>
      </c>
      <c r="F78" s="84">
        <v>0</v>
      </c>
      <c r="G78" s="84">
        <v>0</v>
      </c>
      <c r="H78" s="84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544" t="s">
        <v>303</v>
      </c>
      <c r="C79" s="513"/>
      <c r="D79" s="83" t="s">
        <v>304</v>
      </c>
      <c r="E79" s="57" t="s">
        <v>305</v>
      </c>
      <c r="F79" s="84">
        <v>0</v>
      </c>
      <c r="G79" s="84">
        <v>1</v>
      </c>
      <c r="H79" s="84">
        <v>0</v>
      </c>
      <c r="I79" s="84"/>
      <c r="J79" s="84"/>
      <c r="K79" s="84"/>
      <c r="L79" s="13"/>
      <c r="M79" s="81">
        <f t="shared" si="0"/>
        <v>1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514"/>
      <c r="C80" s="513"/>
      <c r="D80" s="83" t="s">
        <v>306</v>
      </c>
      <c r="E80" s="57" t="s">
        <v>307</v>
      </c>
      <c r="F80" s="84">
        <v>0</v>
      </c>
      <c r="G80" s="84">
        <v>32</v>
      </c>
      <c r="H80" s="84">
        <v>0</v>
      </c>
      <c r="I80" s="84"/>
      <c r="J80" s="84"/>
      <c r="K80" s="84"/>
      <c r="L80" s="13"/>
      <c r="M80" s="81">
        <f t="shared" si="0"/>
        <v>32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544" t="s">
        <v>308</v>
      </c>
      <c r="C81" s="513"/>
      <c r="D81" s="83" t="s">
        <v>309</v>
      </c>
      <c r="E81" s="57" t="s">
        <v>310</v>
      </c>
      <c r="F81" s="84">
        <v>0</v>
      </c>
      <c r="G81" s="84">
        <v>0</v>
      </c>
      <c r="H81" s="84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514"/>
      <c r="C82" s="513"/>
      <c r="D82" s="83" t="s">
        <v>311</v>
      </c>
      <c r="E82" s="57" t="s">
        <v>312</v>
      </c>
      <c r="F82" s="84">
        <v>0</v>
      </c>
      <c r="G82" s="84">
        <v>0</v>
      </c>
      <c r="H82" s="84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544" t="s">
        <v>313</v>
      </c>
      <c r="C83" s="513"/>
      <c r="D83" s="83" t="s">
        <v>314</v>
      </c>
      <c r="E83" s="57" t="s">
        <v>315</v>
      </c>
      <c r="F83" s="84">
        <v>0</v>
      </c>
      <c r="G83" s="84">
        <v>1</v>
      </c>
      <c r="H83" s="84">
        <v>0</v>
      </c>
      <c r="I83" s="84"/>
      <c r="J83" s="84"/>
      <c r="K83" s="84"/>
      <c r="L83" s="13"/>
      <c r="M83" s="81">
        <f t="shared" si="0"/>
        <v>1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514"/>
      <c r="C84" s="513"/>
      <c r="D84" s="83" t="s">
        <v>316</v>
      </c>
      <c r="E84" s="57" t="s">
        <v>317</v>
      </c>
      <c r="F84" s="84">
        <v>0</v>
      </c>
      <c r="G84" s="84">
        <v>40</v>
      </c>
      <c r="H84" s="84">
        <v>0</v>
      </c>
      <c r="I84" s="84"/>
      <c r="J84" s="84"/>
      <c r="K84" s="84"/>
      <c r="L84" s="13"/>
      <c r="M84" s="81">
        <f t="shared" si="0"/>
        <v>40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544" t="s">
        <v>318</v>
      </c>
      <c r="C85" s="513"/>
      <c r="D85" s="83" t="s">
        <v>319</v>
      </c>
      <c r="E85" s="57" t="s">
        <v>320</v>
      </c>
      <c r="F85" s="84">
        <v>0</v>
      </c>
      <c r="G85" s="84">
        <v>0</v>
      </c>
      <c r="H85" s="84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514"/>
      <c r="C86" s="513"/>
      <c r="D86" s="83" t="s">
        <v>321</v>
      </c>
      <c r="E86" s="57" t="s">
        <v>322</v>
      </c>
      <c r="F86" s="84">
        <v>0</v>
      </c>
      <c r="G86" s="84">
        <v>0</v>
      </c>
      <c r="H86" s="84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544" t="s">
        <v>323</v>
      </c>
      <c r="C87" s="513"/>
      <c r="D87" s="83" t="s">
        <v>324</v>
      </c>
      <c r="E87" s="57" t="s">
        <v>325</v>
      </c>
      <c r="F87" s="84">
        <v>0</v>
      </c>
      <c r="G87" s="84">
        <v>0</v>
      </c>
      <c r="H87" s="84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514"/>
      <c r="C88" s="513"/>
      <c r="D88" s="83" t="s">
        <v>326</v>
      </c>
      <c r="E88" s="57" t="s">
        <v>327</v>
      </c>
      <c r="F88" s="84">
        <v>0</v>
      </c>
      <c r="G88" s="84">
        <v>0</v>
      </c>
      <c r="H88" s="84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544" t="s">
        <v>328</v>
      </c>
      <c r="C89" s="513"/>
      <c r="D89" s="83" t="s">
        <v>329</v>
      </c>
      <c r="E89" s="57" t="s">
        <v>330</v>
      </c>
      <c r="F89" s="84">
        <v>0</v>
      </c>
      <c r="G89" s="84">
        <v>1</v>
      </c>
      <c r="H89" s="84">
        <v>0</v>
      </c>
      <c r="I89" s="84"/>
      <c r="J89" s="84"/>
      <c r="K89" s="84"/>
      <c r="L89" s="13"/>
      <c r="M89" s="81">
        <f t="shared" si="0"/>
        <v>1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514"/>
      <c r="C90" s="513"/>
      <c r="D90" s="83" t="s">
        <v>331</v>
      </c>
      <c r="E90" s="57" t="s">
        <v>332</v>
      </c>
      <c r="F90" s="84">
        <v>0</v>
      </c>
      <c r="G90" s="84">
        <v>13</v>
      </c>
      <c r="H90" s="84">
        <v>0</v>
      </c>
      <c r="I90" s="84"/>
      <c r="J90" s="84"/>
      <c r="K90" s="84"/>
      <c r="L90" s="13"/>
      <c r="M90" s="81">
        <f t="shared" si="0"/>
        <v>13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538">
        <v>6</v>
      </c>
      <c r="C91" s="513"/>
      <c r="D91" s="89" t="s">
        <v>333</v>
      </c>
      <c r="E91" s="90" t="s">
        <v>334</v>
      </c>
      <c r="F91" s="92">
        <f t="shared" ref="F91:K91" si="13">F59+F61+F63+F65+F67+F69+F71+F73+F75+F77+F79+F81+F83+F85+F87+F89</f>
        <v>1</v>
      </c>
      <c r="G91" s="92">
        <f t="shared" si="13"/>
        <v>6</v>
      </c>
      <c r="H91" s="92">
        <f t="shared" si="13"/>
        <v>1</v>
      </c>
      <c r="I91" s="92">
        <f t="shared" si="13"/>
        <v>0</v>
      </c>
      <c r="J91" s="92">
        <f t="shared" si="13"/>
        <v>0</v>
      </c>
      <c r="K91" s="92">
        <f t="shared" si="13"/>
        <v>0</v>
      </c>
      <c r="L91" s="13"/>
      <c r="M91" s="81">
        <f t="shared" si="0"/>
        <v>8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514"/>
      <c r="C92" s="514"/>
      <c r="D92" s="89" t="s">
        <v>335</v>
      </c>
      <c r="E92" s="90" t="s">
        <v>336</v>
      </c>
      <c r="F92" s="92">
        <f t="shared" ref="F92:K92" si="14">+F60+F62+F64+F66+F68+F70+F72+F74+F76+F78+F80+F82+F84+F86+F88+F90</f>
        <v>15</v>
      </c>
      <c r="G92" s="92">
        <f t="shared" si="14"/>
        <v>139</v>
      </c>
      <c r="H92" s="92">
        <f t="shared" si="14"/>
        <v>15</v>
      </c>
      <c r="I92" s="92">
        <f t="shared" si="14"/>
        <v>0</v>
      </c>
      <c r="J92" s="92">
        <f t="shared" si="14"/>
        <v>0</v>
      </c>
      <c r="K92" s="92">
        <f t="shared" si="14"/>
        <v>0</v>
      </c>
      <c r="L92" s="13"/>
      <c r="M92" s="81">
        <f t="shared" si="0"/>
        <v>169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544" t="s">
        <v>337</v>
      </c>
      <c r="C93" s="541" t="s">
        <v>338</v>
      </c>
      <c r="D93" s="83" t="s">
        <v>257</v>
      </c>
      <c r="E93" s="57" t="s">
        <v>258</v>
      </c>
      <c r="F93" s="84">
        <v>0</v>
      </c>
      <c r="G93" s="84">
        <v>0</v>
      </c>
      <c r="H93" s="84">
        <v>0</v>
      </c>
      <c r="I93" s="84"/>
      <c r="J93" s="84"/>
      <c r="K93" s="84"/>
      <c r="L93" s="13"/>
      <c r="M93" s="81">
        <f t="shared" si="0"/>
        <v>0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513"/>
      <c r="C94" s="513"/>
      <c r="D94" s="83" t="s">
        <v>259</v>
      </c>
      <c r="E94" s="57" t="s">
        <v>260</v>
      </c>
      <c r="F94" s="84">
        <v>0</v>
      </c>
      <c r="G94" s="84">
        <v>0</v>
      </c>
      <c r="H94" s="84">
        <v>0</v>
      </c>
      <c r="I94" s="84"/>
      <c r="J94" s="84"/>
      <c r="K94" s="84"/>
      <c r="L94" s="13"/>
      <c r="M94" s="81">
        <f t="shared" si="0"/>
        <v>0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513"/>
      <c r="C95" s="513"/>
      <c r="D95" s="83" t="s">
        <v>261</v>
      </c>
      <c r="E95" s="57" t="s">
        <v>262</v>
      </c>
      <c r="F95" s="84">
        <v>0</v>
      </c>
      <c r="G95" s="84">
        <v>0</v>
      </c>
      <c r="H95" s="84">
        <v>0</v>
      </c>
      <c r="I95" s="84"/>
      <c r="J95" s="84"/>
      <c r="K95" s="84"/>
      <c r="L95" s="13"/>
      <c r="M95" s="81">
        <f t="shared" si="0"/>
        <v>0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514"/>
      <c r="C96" s="513"/>
      <c r="D96" s="83" t="s">
        <v>263</v>
      </c>
      <c r="E96" s="57" t="s">
        <v>264</v>
      </c>
      <c r="F96" s="84">
        <v>0</v>
      </c>
      <c r="G96" s="84">
        <v>0</v>
      </c>
      <c r="H96" s="84">
        <v>0</v>
      </c>
      <c r="I96" s="84"/>
      <c r="J96" s="84"/>
      <c r="K96" s="84"/>
      <c r="L96" s="13"/>
      <c r="M96" s="81">
        <f t="shared" si="0"/>
        <v>0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544" t="s">
        <v>339</v>
      </c>
      <c r="C97" s="513"/>
      <c r="D97" s="83" t="s">
        <v>266</v>
      </c>
      <c r="E97" s="57" t="s">
        <v>267</v>
      </c>
      <c r="F97" s="84">
        <v>1</v>
      </c>
      <c r="G97" s="84">
        <v>0</v>
      </c>
      <c r="H97" s="84">
        <v>0</v>
      </c>
      <c r="I97" s="84"/>
      <c r="J97" s="84"/>
      <c r="K97" s="84"/>
      <c r="L97" s="13"/>
      <c r="M97" s="81">
        <f t="shared" si="0"/>
        <v>1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514"/>
      <c r="C98" s="513"/>
      <c r="D98" s="83" t="s">
        <v>268</v>
      </c>
      <c r="E98" s="57" t="s">
        <v>269</v>
      </c>
      <c r="F98" s="84">
        <v>26</v>
      </c>
      <c r="G98" s="84">
        <v>0</v>
      </c>
      <c r="H98" s="84">
        <v>0</v>
      </c>
      <c r="I98" s="84"/>
      <c r="J98" s="84"/>
      <c r="K98" s="84"/>
      <c r="L98" s="13"/>
      <c r="M98" s="81">
        <f t="shared" si="0"/>
        <v>26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544" t="s">
        <v>340</v>
      </c>
      <c r="C99" s="513"/>
      <c r="D99" s="83" t="s">
        <v>271</v>
      </c>
      <c r="E99" s="57" t="s">
        <v>272</v>
      </c>
      <c r="F99" s="84">
        <v>0</v>
      </c>
      <c r="G99" s="84">
        <v>1</v>
      </c>
      <c r="H99" s="84">
        <v>0</v>
      </c>
      <c r="I99" s="84"/>
      <c r="J99" s="84"/>
      <c r="K99" s="84"/>
      <c r="L99" s="13"/>
      <c r="M99" s="81">
        <f t="shared" si="0"/>
        <v>1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514"/>
      <c r="C100" s="513"/>
      <c r="D100" s="83" t="s">
        <v>273</v>
      </c>
      <c r="E100" s="57" t="s">
        <v>274</v>
      </c>
      <c r="F100" s="84">
        <v>0</v>
      </c>
      <c r="G100" s="84">
        <v>20</v>
      </c>
      <c r="H100" s="84">
        <v>0</v>
      </c>
      <c r="I100" s="84"/>
      <c r="J100" s="84"/>
      <c r="K100" s="84"/>
      <c r="L100" s="13"/>
      <c r="M100" s="81">
        <f t="shared" si="0"/>
        <v>20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544" t="s">
        <v>341</v>
      </c>
      <c r="C101" s="513"/>
      <c r="D101" s="83" t="s">
        <v>276</v>
      </c>
      <c r="E101" s="57" t="s">
        <v>277</v>
      </c>
      <c r="F101" s="84">
        <v>0</v>
      </c>
      <c r="G101" s="84">
        <v>0</v>
      </c>
      <c r="H101" s="84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514"/>
      <c r="C102" s="513"/>
      <c r="D102" s="83" t="s">
        <v>278</v>
      </c>
      <c r="E102" s="57" t="s">
        <v>279</v>
      </c>
      <c r="F102" s="84">
        <v>0</v>
      </c>
      <c r="G102" s="84">
        <v>0</v>
      </c>
      <c r="H102" s="84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544" t="s">
        <v>342</v>
      </c>
      <c r="C103" s="513"/>
      <c r="D103" s="83" t="s">
        <v>281</v>
      </c>
      <c r="E103" s="57" t="s">
        <v>282</v>
      </c>
      <c r="F103" s="84">
        <v>0</v>
      </c>
      <c r="G103" s="84">
        <v>0</v>
      </c>
      <c r="H103" s="84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514"/>
      <c r="C104" s="513"/>
      <c r="D104" s="83" t="s">
        <v>283</v>
      </c>
      <c r="E104" s="57" t="s">
        <v>284</v>
      </c>
      <c r="F104" s="84">
        <v>0</v>
      </c>
      <c r="G104" s="84">
        <v>0</v>
      </c>
      <c r="H104" s="84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544" t="s">
        <v>343</v>
      </c>
      <c r="C105" s="513"/>
      <c r="D105" s="83" t="s">
        <v>286</v>
      </c>
      <c r="E105" s="57" t="s">
        <v>287</v>
      </c>
      <c r="F105" s="84">
        <v>0</v>
      </c>
      <c r="G105" s="84">
        <v>0</v>
      </c>
      <c r="H105" s="84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514"/>
      <c r="C106" s="513"/>
      <c r="D106" s="83" t="s">
        <v>288</v>
      </c>
      <c r="E106" s="57" t="s">
        <v>289</v>
      </c>
      <c r="F106" s="84">
        <v>0</v>
      </c>
      <c r="G106" s="84">
        <v>0</v>
      </c>
      <c r="H106" s="84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544" t="s">
        <v>344</v>
      </c>
      <c r="C107" s="513"/>
      <c r="D107" s="83" t="s">
        <v>291</v>
      </c>
      <c r="E107" s="57" t="s">
        <v>287</v>
      </c>
      <c r="F107" s="84">
        <v>0</v>
      </c>
      <c r="G107" s="84">
        <v>1</v>
      </c>
      <c r="H107" s="84">
        <v>0</v>
      </c>
      <c r="I107" s="84"/>
      <c r="J107" s="84"/>
      <c r="K107" s="84"/>
      <c r="L107" s="13"/>
      <c r="M107" s="81">
        <f t="shared" si="0"/>
        <v>1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514"/>
      <c r="C108" s="513"/>
      <c r="D108" s="83" t="s">
        <v>292</v>
      </c>
      <c r="E108" s="57" t="s">
        <v>289</v>
      </c>
      <c r="F108" s="84">
        <v>0</v>
      </c>
      <c r="G108" s="84">
        <v>20</v>
      </c>
      <c r="H108" s="84">
        <v>0</v>
      </c>
      <c r="I108" s="84"/>
      <c r="J108" s="84"/>
      <c r="K108" s="84"/>
      <c r="L108" s="13"/>
      <c r="M108" s="81">
        <f t="shared" si="0"/>
        <v>20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544" t="s">
        <v>345</v>
      </c>
      <c r="C109" s="513"/>
      <c r="D109" s="83" t="s">
        <v>294</v>
      </c>
      <c r="E109" s="57" t="s">
        <v>295</v>
      </c>
      <c r="F109" s="84">
        <v>0</v>
      </c>
      <c r="G109" s="84">
        <v>0</v>
      </c>
      <c r="H109" s="84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514"/>
      <c r="C110" s="513"/>
      <c r="D110" s="83" t="s">
        <v>296</v>
      </c>
      <c r="E110" s="57" t="s">
        <v>297</v>
      </c>
      <c r="F110" s="84">
        <v>0</v>
      </c>
      <c r="G110" s="84">
        <v>0</v>
      </c>
      <c r="H110" s="84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544" t="s">
        <v>346</v>
      </c>
      <c r="C111" s="513"/>
      <c r="D111" s="83" t="s">
        <v>299</v>
      </c>
      <c r="E111" s="57" t="s">
        <v>300</v>
      </c>
      <c r="F111" s="84">
        <v>0</v>
      </c>
      <c r="G111" s="84">
        <v>0</v>
      </c>
      <c r="H111" s="84">
        <v>0</v>
      </c>
      <c r="I111" s="84"/>
      <c r="J111" s="84"/>
      <c r="K111" s="84"/>
      <c r="L111" s="13"/>
      <c r="M111" s="81">
        <f t="shared" si="0"/>
        <v>0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514"/>
      <c r="C112" s="513"/>
      <c r="D112" s="83" t="s">
        <v>301</v>
      </c>
      <c r="E112" s="57" t="s">
        <v>302</v>
      </c>
      <c r="F112" s="84">
        <v>0</v>
      </c>
      <c r="G112" s="84">
        <v>0</v>
      </c>
      <c r="H112" s="84">
        <v>0</v>
      </c>
      <c r="I112" s="84"/>
      <c r="J112" s="84"/>
      <c r="K112" s="84"/>
      <c r="L112" s="13"/>
      <c r="M112" s="81">
        <f t="shared" si="0"/>
        <v>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544" t="s">
        <v>347</v>
      </c>
      <c r="C113" s="513"/>
      <c r="D113" s="83" t="s">
        <v>304</v>
      </c>
      <c r="E113" s="57" t="s">
        <v>305</v>
      </c>
      <c r="F113" s="84">
        <v>0</v>
      </c>
      <c r="G113" s="84">
        <v>0</v>
      </c>
      <c r="H113" s="84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514"/>
      <c r="C114" s="513"/>
      <c r="D114" s="83" t="s">
        <v>306</v>
      </c>
      <c r="E114" s="57" t="s">
        <v>307</v>
      </c>
      <c r="F114" s="84">
        <v>0</v>
      </c>
      <c r="G114" s="84">
        <v>0</v>
      </c>
      <c r="H114" s="84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544" t="s">
        <v>348</v>
      </c>
      <c r="C115" s="513"/>
      <c r="D115" s="83" t="s">
        <v>309</v>
      </c>
      <c r="E115" s="57" t="s">
        <v>310</v>
      </c>
      <c r="F115" s="84">
        <v>0</v>
      </c>
      <c r="G115" s="84">
        <v>0</v>
      </c>
      <c r="H115" s="84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514"/>
      <c r="C116" s="513"/>
      <c r="D116" s="83" t="s">
        <v>311</v>
      </c>
      <c r="E116" s="57" t="s">
        <v>312</v>
      </c>
      <c r="F116" s="84">
        <v>0</v>
      </c>
      <c r="G116" s="84">
        <v>0</v>
      </c>
      <c r="H116" s="84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544" t="s">
        <v>349</v>
      </c>
      <c r="C117" s="513"/>
      <c r="D117" s="83" t="s">
        <v>314</v>
      </c>
      <c r="E117" s="57" t="s">
        <v>315</v>
      </c>
      <c r="F117" s="84">
        <v>0</v>
      </c>
      <c r="G117" s="84">
        <v>0</v>
      </c>
      <c r="H117" s="84">
        <v>0</v>
      </c>
      <c r="I117" s="84"/>
      <c r="J117" s="84"/>
      <c r="K117" s="84"/>
      <c r="L117" s="13"/>
      <c r="M117" s="81">
        <f t="shared" si="0"/>
        <v>0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514"/>
      <c r="C118" s="513"/>
      <c r="D118" s="83" t="s">
        <v>316</v>
      </c>
      <c r="E118" s="57" t="s">
        <v>317</v>
      </c>
      <c r="F118" s="84">
        <v>0</v>
      </c>
      <c r="G118" s="84">
        <v>0</v>
      </c>
      <c r="H118" s="84">
        <v>0</v>
      </c>
      <c r="I118" s="84"/>
      <c r="J118" s="84"/>
      <c r="K118" s="84"/>
      <c r="L118" s="13"/>
      <c r="M118" s="81">
        <f t="shared" si="0"/>
        <v>0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544" t="s">
        <v>350</v>
      </c>
      <c r="C119" s="513"/>
      <c r="D119" s="83" t="s">
        <v>319</v>
      </c>
      <c r="E119" s="57" t="s">
        <v>320</v>
      </c>
      <c r="F119" s="84">
        <v>0</v>
      </c>
      <c r="G119" s="84">
        <v>0</v>
      </c>
      <c r="H119" s="84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514"/>
      <c r="C120" s="513"/>
      <c r="D120" s="83" t="s">
        <v>321</v>
      </c>
      <c r="E120" s="57" t="s">
        <v>322</v>
      </c>
      <c r="F120" s="84">
        <v>0</v>
      </c>
      <c r="G120" s="84">
        <v>0</v>
      </c>
      <c r="H120" s="84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544" t="s">
        <v>351</v>
      </c>
      <c r="C121" s="513"/>
      <c r="D121" s="83" t="s">
        <v>324</v>
      </c>
      <c r="E121" s="57" t="s">
        <v>325</v>
      </c>
      <c r="F121" s="84">
        <v>0</v>
      </c>
      <c r="G121" s="84">
        <v>0</v>
      </c>
      <c r="H121" s="84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514"/>
      <c r="C122" s="513"/>
      <c r="D122" s="83" t="s">
        <v>326</v>
      </c>
      <c r="E122" s="57" t="s">
        <v>327</v>
      </c>
      <c r="F122" s="84">
        <v>0</v>
      </c>
      <c r="G122" s="84">
        <v>0</v>
      </c>
      <c r="H122" s="84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544" t="s">
        <v>352</v>
      </c>
      <c r="C123" s="513"/>
      <c r="D123" s="83" t="s">
        <v>329</v>
      </c>
      <c r="E123" s="57" t="s">
        <v>330</v>
      </c>
      <c r="F123" s="84">
        <v>0</v>
      </c>
      <c r="G123" s="84">
        <v>0</v>
      </c>
      <c r="H123" s="84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514"/>
      <c r="C124" s="513"/>
      <c r="D124" s="83" t="s">
        <v>331</v>
      </c>
      <c r="E124" s="57" t="s">
        <v>332</v>
      </c>
      <c r="F124" s="84">
        <v>0</v>
      </c>
      <c r="G124" s="84">
        <v>0</v>
      </c>
      <c r="H124" s="84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545">
        <v>7</v>
      </c>
      <c r="C125" s="513"/>
      <c r="D125" s="89" t="s">
        <v>333</v>
      </c>
      <c r="E125" s="90" t="s">
        <v>334</v>
      </c>
      <c r="F125" s="92">
        <f t="shared" ref="F125:K125" si="15">F93+F95+F97+F99+F101+F103+F105+F107+F109+F111+F113+F115+F117+F119</f>
        <v>1</v>
      </c>
      <c r="G125" s="92">
        <f t="shared" si="15"/>
        <v>2</v>
      </c>
      <c r="H125" s="92">
        <f t="shared" si="15"/>
        <v>0</v>
      </c>
      <c r="I125" s="92">
        <f t="shared" si="15"/>
        <v>0</v>
      </c>
      <c r="J125" s="92">
        <f t="shared" si="15"/>
        <v>0</v>
      </c>
      <c r="K125" s="92">
        <f t="shared" si="15"/>
        <v>0</v>
      </c>
      <c r="L125" s="13"/>
      <c r="M125" s="81">
        <f t="shared" si="0"/>
        <v>3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514"/>
      <c r="C126" s="514"/>
      <c r="D126" s="89" t="s">
        <v>335</v>
      </c>
      <c r="E126" s="90" t="s">
        <v>336</v>
      </c>
      <c r="F126" s="92">
        <f t="shared" ref="F126:K126" si="16">+F94+F96+F98+F100+F102+F104+F106+F108+F110+F112+F114+F116+F118+F120</f>
        <v>26</v>
      </c>
      <c r="G126" s="92">
        <f t="shared" si="16"/>
        <v>40</v>
      </c>
      <c r="H126" s="92">
        <f t="shared" si="16"/>
        <v>0</v>
      </c>
      <c r="I126" s="92">
        <f t="shared" si="16"/>
        <v>0</v>
      </c>
      <c r="J126" s="92">
        <f t="shared" si="16"/>
        <v>0</v>
      </c>
      <c r="K126" s="92">
        <f t="shared" si="16"/>
        <v>0</v>
      </c>
      <c r="L126" s="13"/>
      <c r="M126" s="81">
        <f t="shared" si="0"/>
        <v>66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544" t="s">
        <v>353</v>
      </c>
      <c r="C127" s="541" t="s">
        <v>354</v>
      </c>
      <c r="D127" s="83" t="s">
        <v>257</v>
      </c>
      <c r="E127" s="57" t="s">
        <v>258</v>
      </c>
      <c r="F127" s="84">
        <v>0</v>
      </c>
      <c r="G127" s="84">
        <v>0</v>
      </c>
      <c r="H127" s="84">
        <v>0</v>
      </c>
      <c r="I127" s="84"/>
      <c r="J127" s="84"/>
      <c r="K127" s="84"/>
      <c r="L127" s="13"/>
      <c r="M127" s="81">
        <f t="shared" si="0"/>
        <v>0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513"/>
      <c r="C128" s="513"/>
      <c r="D128" s="83" t="s">
        <v>259</v>
      </c>
      <c r="E128" s="57" t="s">
        <v>260</v>
      </c>
      <c r="F128" s="84">
        <v>0</v>
      </c>
      <c r="G128" s="84">
        <v>0</v>
      </c>
      <c r="H128" s="84">
        <v>0</v>
      </c>
      <c r="I128" s="84"/>
      <c r="J128" s="84"/>
      <c r="K128" s="84"/>
      <c r="L128" s="13"/>
      <c r="M128" s="81">
        <f t="shared" si="0"/>
        <v>0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513"/>
      <c r="C129" s="513"/>
      <c r="D129" s="83" t="s">
        <v>261</v>
      </c>
      <c r="E129" s="57" t="s">
        <v>262</v>
      </c>
      <c r="F129" s="84">
        <v>0</v>
      </c>
      <c r="G129" s="84">
        <v>0</v>
      </c>
      <c r="H129" s="84">
        <v>0</v>
      </c>
      <c r="I129" s="84"/>
      <c r="J129" s="84"/>
      <c r="K129" s="84"/>
      <c r="L129" s="13"/>
      <c r="M129" s="81">
        <f t="shared" si="0"/>
        <v>0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514"/>
      <c r="C130" s="513"/>
      <c r="D130" s="83" t="s">
        <v>263</v>
      </c>
      <c r="E130" s="57" t="s">
        <v>264</v>
      </c>
      <c r="F130" s="84">
        <v>0</v>
      </c>
      <c r="G130" s="84">
        <v>0</v>
      </c>
      <c r="H130" s="84">
        <v>0</v>
      </c>
      <c r="I130" s="84"/>
      <c r="J130" s="84"/>
      <c r="K130" s="84"/>
      <c r="L130" s="13"/>
      <c r="M130" s="81">
        <f t="shared" si="0"/>
        <v>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544" t="s">
        <v>355</v>
      </c>
      <c r="C131" s="513"/>
      <c r="D131" s="83" t="s">
        <v>266</v>
      </c>
      <c r="E131" s="57" t="s">
        <v>267</v>
      </c>
      <c r="F131" s="84">
        <v>0</v>
      </c>
      <c r="G131" s="84">
        <v>0</v>
      </c>
      <c r="H131" s="84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514"/>
      <c r="C132" s="513"/>
      <c r="D132" s="83" t="s">
        <v>268</v>
      </c>
      <c r="E132" s="57" t="s">
        <v>269</v>
      </c>
      <c r="F132" s="84">
        <v>0</v>
      </c>
      <c r="G132" s="84">
        <v>0</v>
      </c>
      <c r="H132" s="84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544" t="s">
        <v>356</v>
      </c>
      <c r="C133" s="513"/>
      <c r="D133" s="83" t="s">
        <v>271</v>
      </c>
      <c r="E133" s="57" t="s">
        <v>272</v>
      </c>
      <c r="F133" s="84">
        <v>0</v>
      </c>
      <c r="G133" s="84">
        <v>0</v>
      </c>
      <c r="H133" s="84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514"/>
      <c r="C134" s="513"/>
      <c r="D134" s="83" t="s">
        <v>273</v>
      </c>
      <c r="E134" s="57" t="s">
        <v>274</v>
      </c>
      <c r="F134" s="84">
        <v>0</v>
      </c>
      <c r="G134" s="84">
        <v>0</v>
      </c>
      <c r="H134" s="84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544" t="s">
        <v>357</v>
      </c>
      <c r="C135" s="513"/>
      <c r="D135" s="83" t="s">
        <v>276</v>
      </c>
      <c r="E135" s="57" t="s">
        <v>277</v>
      </c>
      <c r="F135" s="84">
        <v>0</v>
      </c>
      <c r="G135" s="84">
        <v>0</v>
      </c>
      <c r="H135" s="84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514"/>
      <c r="C136" s="513"/>
      <c r="D136" s="83" t="s">
        <v>278</v>
      </c>
      <c r="E136" s="57" t="s">
        <v>279</v>
      </c>
      <c r="F136" s="84">
        <v>0</v>
      </c>
      <c r="G136" s="84">
        <v>0</v>
      </c>
      <c r="H136" s="84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544" t="s">
        <v>358</v>
      </c>
      <c r="C137" s="513"/>
      <c r="D137" s="83" t="s">
        <v>281</v>
      </c>
      <c r="E137" s="57" t="s">
        <v>282</v>
      </c>
      <c r="F137" s="84">
        <v>0</v>
      </c>
      <c r="G137" s="84">
        <v>0</v>
      </c>
      <c r="H137" s="84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514"/>
      <c r="C138" s="513"/>
      <c r="D138" s="83" t="s">
        <v>283</v>
      </c>
      <c r="E138" s="57" t="s">
        <v>284</v>
      </c>
      <c r="F138" s="84">
        <v>0</v>
      </c>
      <c r="G138" s="84">
        <v>0</v>
      </c>
      <c r="H138" s="84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544" t="s">
        <v>359</v>
      </c>
      <c r="C139" s="513"/>
      <c r="D139" s="83" t="s">
        <v>286</v>
      </c>
      <c r="E139" s="57" t="s">
        <v>287</v>
      </c>
      <c r="F139" s="84">
        <v>0</v>
      </c>
      <c r="G139" s="84">
        <v>0</v>
      </c>
      <c r="H139" s="84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514"/>
      <c r="C140" s="513"/>
      <c r="D140" s="83" t="s">
        <v>288</v>
      </c>
      <c r="E140" s="57" t="s">
        <v>289</v>
      </c>
      <c r="F140" s="84">
        <v>0</v>
      </c>
      <c r="G140" s="84">
        <v>0</v>
      </c>
      <c r="H140" s="84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544" t="s">
        <v>360</v>
      </c>
      <c r="C141" s="513"/>
      <c r="D141" s="83" t="s">
        <v>291</v>
      </c>
      <c r="E141" s="57" t="s">
        <v>287</v>
      </c>
      <c r="F141" s="84">
        <v>0</v>
      </c>
      <c r="G141" s="84">
        <v>0</v>
      </c>
      <c r="H141" s="84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514"/>
      <c r="C142" s="513"/>
      <c r="D142" s="83" t="s">
        <v>292</v>
      </c>
      <c r="E142" s="57" t="s">
        <v>289</v>
      </c>
      <c r="F142" s="84">
        <v>0</v>
      </c>
      <c r="G142" s="84">
        <v>0</v>
      </c>
      <c r="H142" s="84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544" t="s">
        <v>361</v>
      </c>
      <c r="C143" s="513"/>
      <c r="D143" s="83" t="s">
        <v>294</v>
      </c>
      <c r="E143" s="57" t="s">
        <v>295</v>
      </c>
      <c r="F143" s="84">
        <v>0</v>
      </c>
      <c r="G143" s="84">
        <v>0</v>
      </c>
      <c r="H143" s="84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514"/>
      <c r="C144" s="513"/>
      <c r="D144" s="83" t="s">
        <v>296</v>
      </c>
      <c r="E144" s="57" t="s">
        <v>297</v>
      </c>
      <c r="F144" s="84">
        <v>0</v>
      </c>
      <c r="G144" s="84">
        <v>0</v>
      </c>
      <c r="H144" s="84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544" t="s">
        <v>362</v>
      </c>
      <c r="C145" s="513"/>
      <c r="D145" s="83" t="s">
        <v>299</v>
      </c>
      <c r="E145" s="57" t="s">
        <v>300</v>
      </c>
      <c r="F145" s="84">
        <v>0</v>
      </c>
      <c r="G145" s="84">
        <v>0</v>
      </c>
      <c r="H145" s="84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514"/>
      <c r="C146" s="513"/>
      <c r="D146" s="83" t="s">
        <v>301</v>
      </c>
      <c r="E146" s="57" t="s">
        <v>302</v>
      </c>
      <c r="F146" s="84">
        <v>0</v>
      </c>
      <c r="G146" s="84">
        <v>0</v>
      </c>
      <c r="H146" s="84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544" t="s">
        <v>363</v>
      </c>
      <c r="C147" s="513"/>
      <c r="D147" s="83" t="s">
        <v>304</v>
      </c>
      <c r="E147" s="57" t="s">
        <v>305</v>
      </c>
      <c r="F147" s="84">
        <v>0</v>
      </c>
      <c r="G147" s="84">
        <v>0</v>
      </c>
      <c r="H147" s="84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514"/>
      <c r="C148" s="513"/>
      <c r="D148" s="83" t="s">
        <v>306</v>
      </c>
      <c r="E148" s="57" t="s">
        <v>307</v>
      </c>
      <c r="F148" s="84">
        <v>0</v>
      </c>
      <c r="G148" s="84">
        <v>0</v>
      </c>
      <c r="H148" s="84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544" t="s">
        <v>364</v>
      </c>
      <c r="C149" s="513"/>
      <c r="D149" s="83" t="s">
        <v>309</v>
      </c>
      <c r="E149" s="57" t="s">
        <v>310</v>
      </c>
      <c r="F149" s="84">
        <v>0</v>
      </c>
      <c r="G149" s="84">
        <v>0</v>
      </c>
      <c r="H149" s="84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514"/>
      <c r="C150" s="513"/>
      <c r="D150" s="83" t="s">
        <v>311</v>
      </c>
      <c r="E150" s="57" t="s">
        <v>312</v>
      </c>
      <c r="F150" s="84">
        <v>0</v>
      </c>
      <c r="G150" s="84">
        <v>0</v>
      </c>
      <c r="H150" s="84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544" t="s">
        <v>365</v>
      </c>
      <c r="C151" s="513"/>
      <c r="D151" s="83" t="s">
        <v>314</v>
      </c>
      <c r="E151" s="57" t="s">
        <v>315</v>
      </c>
      <c r="F151" s="84">
        <v>0</v>
      </c>
      <c r="G151" s="84">
        <v>0</v>
      </c>
      <c r="H151" s="84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514"/>
      <c r="C152" s="513"/>
      <c r="D152" s="83" t="s">
        <v>316</v>
      </c>
      <c r="E152" s="57" t="s">
        <v>317</v>
      </c>
      <c r="F152" s="84">
        <v>0</v>
      </c>
      <c r="G152" s="84">
        <v>0</v>
      </c>
      <c r="H152" s="84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544" t="s">
        <v>366</v>
      </c>
      <c r="C153" s="513"/>
      <c r="D153" s="83" t="s">
        <v>319</v>
      </c>
      <c r="E153" s="57" t="s">
        <v>320</v>
      </c>
      <c r="F153" s="84">
        <v>0</v>
      </c>
      <c r="G153" s="84">
        <v>0</v>
      </c>
      <c r="H153" s="84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514"/>
      <c r="C154" s="513"/>
      <c r="D154" s="83" t="s">
        <v>321</v>
      </c>
      <c r="E154" s="57" t="s">
        <v>322</v>
      </c>
      <c r="F154" s="84">
        <v>0</v>
      </c>
      <c r="G154" s="84">
        <v>0</v>
      </c>
      <c r="H154" s="84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544" t="s">
        <v>367</v>
      </c>
      <c r="C155" s="513"/>
      <c r="D155" s="83" t="s">
        <v>324</v>
      </c>
      <c r="E155" s="57" t="s">
        <v>325</v>
      </c>
      <c r="F155" s="84">
        <v>0</v>
      </c>
      <c r="G155" s="84">
        <v>0</v>
      </c>
      <c r="H155" s="84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514"/>
      <c r="C156" s="513"/>
      <c r="D156" s="83" t="s">
        <v>326</v>
      </c>
      <c r="E156" s="57" t="s">
        <v>327</v>
      </c>
      <c r="F156" s="84">
        <v>0</v>
      </c>
      <c r="G156" s="84">
        <v>0</v>
      </c>
      <c r="H156" s="84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544" t="s">
        <v>368</v>
      </c>
      <c r="C157" s="513"/>
      <c r="D157" s="83" t="s">
        <v>329</v>
      </c>
      <c r="E157" s="57" t="s">
        <v>330</v>
      </c>
      <c r="F157" s="84">
        <v>0</v>
      </c>
      <c r="G157" s="84">
        <v>0</v>
      </c>
      <c r="H157" s="84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514"/>
      <c r="C158" s="513"/>
      <c r="D158" s="83" t="s">
        <v>331</v>
      </c>
      <c r="E158" s="57" t="s">
        <v>332</v>
      </c>
      <c r="F158" s="84">
        <v>0</v>
      </c>
      <c r="G158" s="84">
        <v>0</v>
      </c>
      <c r="H158" s="84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538">
        <v>8</v>
      </c>
      <c r="C159" s="513"/>
      <c r="D159" s="89" t="s">
        <v>333</v>
      </c>
      <c r="E159" s="90" t="s">
        <v>334</v>
      </c>
      <c r="F159" s="92">
        <f t="shared" ref="F159:K159" si="17">F127+F129+F131+F133+F135+F137+F139+F141+F143+F145+F147+F149+F151+F153</f>
        <v>0</v>
      </c>
      <c r="G159" s="92">
        <f t="shared" si="17"/>
        <v>0</v>
      </c>
      <c r="H159" s="92">
        <f t="shared" si="17"/>
        <v>0</v>
      </c>
      <c r="I159" s="92">
        <f t="shared" si="17"/>
        <v>0</v>
      </c>
      <c r="J159" s="92">
        <f t="shared" si="17"/>
        <v>0</v>
      </c>
      <c r="K159" s="92">
        <f t="shared" si="17"/>
        <v>0</v>
      </c>
      <c r="L159" s="13"/>
      <c r="M159" s="81">
        <f t="shared" si="0"/>
        <v>0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514"/>
      <c r="C160" s="514"/>
      <c r="D160" s="89" t="s">
        <v>335</v>
      </c>
      <c r="E160" s="90" t="s">
        <v>336</v>
      </c>
      <c r="F160" s="92">
        <f t="shared" ref="F160:K160" si="18">+F128+F130+F132+F134+F136+F138+F140+F142+F144+F146+F148+F150+F152+F154</f>
        <v>0</v>
      </c>
      <c r="G160" s="92">
        <f t="shared" si="18"/>
        <v>0</v>
      </c>
      <c r="H160" s="92">
        <f t="shared" si="18"/>
        <v>0</v>
      </c>
      <c r="I160" s="92">
        <f t="shared" si="18"/>
        <v>0</v>
      </c>
      <c r="J160" s="92">
        <f t="shared" si="18"/>
        <v>0</v>
      </c>
      <c r="K160" s="92">
        <f t="shared" si="18"/>
        <v>0</v>
      </c>
      <c r="L160" s="13"/>
      <c r="M160" s="81">
        <f t="shared" si="0"/>
        <v>0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542" t="s">
        <v>369</v>
      </c>
      <c r="C161" s="541" t="s">
        <v>370</v>
      </c>
      <c r="D161" s="83" t="s">
        <v>371</v>
      </c>
      <c r="E161" s="57" t="s">
        <v>372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514"/>
      <c r="C162" s="513"/>
      <c r="D162" s="83" t="s">
        <v>373</v>
      </c>
      <c r="E162" s="57" t="s">
        <v>374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542" t="s">
        <v>375</v>
      </c>
      <c r="C163" s="513"/>
      <c r="D163" s="83" t="s">
        <v>376</v>
      </c>
      <c r="E163" s="57" t="s">
        <v>377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514"/>
      <c r="C164" s="513"/>
      <c r="D164" s="83" t="s">
        <v>378</v>
      </c>
      <c r="E164" s="57" t="s">
        <v>379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542" t="s">
        <v>380</v>
      </c>
      <c r="C165" s="513"/>
      <c r="D165" s="83" t="s">
        <v>381</v>
      </c>
      <c r="E165" s="57" t="s">
        <v>382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514"/>
      <c r="C166" s="513"/>
      <c r="D166" s="83" t="s">
        <v>383</v>
      </c>
      <c r="E166" s="57" t="s">
        <v>384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542" t="s">
        <v>385</v>
      </c>
      <c r="C167" s="513"/>
      <c r="D167" s="83" t="s">
        <v>386</v>
      </c>
      <c r="E167" s="57" t="s">
        <v>387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514"/>
      <c r="C168" s="513"/>
      <c r="D168" s="83" t="s">
        <v>388</v>
      </c>
      <c r="E168" s="57" t="s">
        <v>389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542" t="s">
        <v>390</v>
      </c>
      <c r="C169" s="513"/>
      <c r="D169" s="83" t="s">
        <v>391</v>
      </c>
      <c r="E169" s="57" t="s">
        <v>392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514"/>
      <c r="C170" s="513"/>
      <c r="D170" s="83" t="s">
        <v>393</v>
      </c>
      <c r="E170" s="57" t="s">
        <v>394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542" t="s">
        <v>395</v>
      </c>
      <c r="C171" s="513"/>
      <c r="D171" s="83" t="s">
        <v>396</v>
      </c>
      <c r="E171" s="57" t="s">
        <v>397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514"/>
      <c r="C172" s="513"/>
      <c r="D172" s="83" t="s">
        <v>398</v>
      </c>
      <c r="E172" s="57" t="s">
        <v>399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542" t="s">
        <v>400</v>
      </c>
      <c r="C173" s="513"/>
      <c r="D173" s="83" t="s">
        <v>401</v>
      </c>
      <c r="E173" s="57" t="s">
        <v>402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514"/>
      <c r="C174" s="513"/>
      <c r="D174" s="83" t="s">
        <v>403</v>
      </c>
      <c r="E174" s="57" t="s">
        <v>404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542" t="s">
        <v>405</v>
      </c>
      <c r="C175" s="513"/>
      <c r="D175" s="83" t="s">
        <v>406</v>
      </c>
      <c r="E175" s="57" t="s">
        <v>407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514"/>
      <c r="C176" s="513"/>
      <c r="D176" s="83" t="s">
        <v>408</v>
      </c>
      <c r="E176" s="57" t="s">
        <v>409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538">
        <v>9</v>
      </c>
      <c r="C177" s="513"/>
      <c r="D177" s="89" t="s">
        <v>333</v>
      </c>
      <c r="E177" s="90" t="s">
        <v>410</v>
      </c>
      <c r="F177" s="116">
        <f t="shared" ref="F177:H177" si="19">F161+F163+F165+F167+F169+F171+F173+F175</f>
        <v>260</v>
      </c>
      <c r="G177" s="116">
        <f t="shared" si="19"/>
        <v>595</v>
      </c>
      <c r="H177" s="116">
        <f t="shared" si="19"/>
        <v>260</v>
      </c>
      <c r="I177" s="116">
        <f t="shared" ref="I177:K177" si="20">I161+I163+I165+I167+I169+I171+I173+I175</f>
        <v>0</v>
      </c>
      <c r="J177" s="116">
        <f t="shared" si="20"/>
        <v>0</v>
      </c>
      <c r="K177" s="116">
        <f t="shared" si="20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514"/>
      <c r="C178" s="514"/>
      <c r="D178" s="89" t="s">
        <v>335</v>
      </c>
      <c r="E178" s="90" t="s">
        <v>411</v>
      </c>
      <c r="F178" s="92">
        <f t="shared" ref="F178:H178" si="21">+F162+F164+F166+F168+F170+F172+F174+F176</f>
        <v>846</v>
      </c>
      <c r="G178" s="92">
        <f t="shared" si="21"/>
        <v>19999</v>
      </c>
      <c r="H178" s="92">
        <f t="shared" si="21"/>
        <v>845</v>
      </c>
      <c r="I178" s="92">
        <f t="shared" ref="I178:K178" si="22">+I162+I164+I166+I168+I170+I172+I174+I176</f>
        <v>0</v>
      </c>
      <c r="J178" s="92">
        <f t="shared" si="22"/>
        <v>0</v>
      </c>
      <c r="K178" s="92">
        <f t="shared" si="22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412</v>
      </c>
      <c r="C179" s="541" t="s">
        <v>413</v>
      </c>
      <c r="D179" s="119" t="s">
        <v>414</v>
      </c>
      <c r="E179" s="120" t="s">
        <v>415</v>
      </c>
      <c r="F179" s="80">
        <v>96</v>
      </c>
      <c r="G179" s="80">
        <v>86</v>
      </c>
      <c r="H179" s="80">
        <v>61</v>
      </c>
      <c r="I179" s="80"/>
      <c r="J179" s="80"/>
      <c r="K179" s="80"/>
      <c r="L179" s="13"/>
      <c r="M179" s="81">
        <f t="shared" si="0"/>
        <v>243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542" t="s">
        <v>416</v>
      </c>
      <c r="C180" s="513"/>
      <c r="D180" s="83" t="s">
        <v>417</v>
      </c>
      <c r="E180" s="57" t="s">
        <v>418</v>
      </c>
      <c r="F180" s="84">
        <v>7</v>
      </c>
      <c r="G180" s="84">
        <v>3</v>
      </c>
      <c r="H180" s="84">
        <v>3</v>
      </c>
      <c r="I180" s="84"/>
      <c r="J180" s="84"/>
      <c r="K180" s="84"/>
      <c r="L180" s="13"/>
      <c r="M180" s="81">
        <f t="shared" si="0"/>
        <v>13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514"/>
      <c r="C181" s="513"/>
      <c r="D181" s="119" t="s">
        <v>419</v>
      </c>
      <c r="E181" s="120" t="s">
        <v>420</v>
      </c>
      <c r="F181" s="80">
        <v>7</v>
      </c>
      <c r="G181" s="80">
        <v>3</v>
      </c>
      <c r="H181" s="80">
        <v>3</v>
      </c>
      <c r="I181" s="80"/>
      <c r="J181" s="80"/>
      <c r="K181" s="80"/>
      <c r="L181" s="13"/>
      <c r="M181" s="81">
        <f t="shared" si="0"/>
        <v>13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543" t="s">
        <v>421</v>
      </c>
      <c r="C182" s="513"/>
      <c r="D182" s="83" t="s">
        <v>422</v>
      </c>
      <c r="E182" s="57" t="s">
        <v>423</v>
      </c>
      <c r="F182" s="84">
        <v>7</v>
      </c>
      <c r="G182" s="84">
        <v>2</v>
      </c>
      <c r="H182" s="84">
        <v>3</v>
      </c>
      <c r="I182" s="84"/>
      <c r="J182" s="84"/>
      <c r="K182" s="84"/>
      <c r="L182" s="13"/>
      <c r="M182" s="81">
        <f t="shared" si="0"/>
        <v>12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514"/>
      <c r="C183" s="513"/>
      <c r="D183" s="119" t="s">
        <v>424</v>
      </c>
      <c r="E183" s="120" t="s">
        <v>425</v>
      </c>
      <c r="F183" s="80">
        <v>7</v>
      </c>
      <c r="G183" s="80">
        <v>3</v>
      </c>
      <c r="H183" s="80">
        <v>3</v>
      </c>
      <c r="I183" s="80"/>
      <c r="J183" s="80"/>
      <c r="K183" s="80"/>
      <c r="L183" s="13"/>
      <c r="M183" s="81">
        <f t="shared" si="0"/>
        <v>13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543" t="s">
        <v>426</v>
      </c>
      <c r="C184" s="513"/>
      <c r="D184" s="83" t="s">
        <v>427</v>
      </c>
      <c r="E184" s="57" t="s">
        <v>428</v>
      </c>
      <c r="F184" s="84">
        <v>27</v>
      </c>
      <c r="G184" s="84">
        <v>19</v>
      </c>
      <c r="H184" s="84">
        <v>19</v>
      </c>
      <c r="I184" s="84"/>
      <c r="J184" s="84"/>
      <c r="K184" s="84"/>
      <c r="L184" s="13"/>
      <c r="M184" s="81">
        <f t="shared" si="0"/>
        <v>65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514"/>
      <c r="C185" s="513"/>
      <c r="D185" s="119" t="s">
        <v>429</v>
      </c>
      <c r="E185" s="120" t="s">
        <v>430</v>
      </c>
      <c r="F185" s="80">
        <v>32</v>
      </c>
      <c r="G185" s="80">
        <v>22</v>
      </c>
      <c r="H185" s="80">
        <v>21</v>
      </c>
      <c r="I185" s="80"/>
      <c r="J185" s="80"/>
      <c r="K185" s="80"/>
      <c r="L185" s="13"/>
      <c r="M185" s="81">
        <f t="shared" si="0"/>
        <v>75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431</v>
      </c>
      <c r="C186" s="513"/>
      <c r="D186" s="83" t="s">
        <v>432</v>
      </c>
      <c r="E186" s="57" t="s">
        <v>433</v>
      </c>
      <c r="F186" s="84">
        <v>96</v>
      </c>
      <c r="G186" s="84">
        <v>86</v>
      </c>
      <c r="H186" s="84">
        <v>59</v>
      </c>
      <c r="I186" s="84"/>
      <c r="J186" s="84"/>
      <c r="K186" s="84"/>
      <c r="L186" s="13"/>
      <c r="M186" s="81">
        <f t="shared" si="0"/>
        <v>241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434</v>
      </c>
      <c r="C187" s="513"/>
      <c r="D187" s="83" t="s">
        <v>435</v>
      </c>
      <c r="E187" s="57" t="s">
        <v>436</v>
      </c>
      <c r="F187" s="84">
        <v>96</v>
      </c>
      <c r="G187" s="84">
        <v>86</v>
      </c>
      <c r="H187" s="84">
        <v>61</v>
      </c>
      <c r="I187" s="84"/>
      <c r="J187" s="84"/>
      <c r="K187" s="84"/>
      <c r="L187" s="13"/>
      <c r="M187" s="81">
        <f t="shared" si="0"/>
        <v>243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437</v>
      </c>
      <c r="C188" s="513"/>
      <c r="D188" s="83" t="s">
        <v>438</v>
      </c>
      <c r="E188" s="57" t="s">
        <v>439</v>
      </c>
      <c r="F188" s="84">
        <v>90</v>
      </c>
      <c r="G188" s="84">
        <v>86</v>
      </c>
      <c r="H188" s="84">
        <v>61</v>
      </c>
      <c r="I188" s="84"/>
      <c r="J188" s="84"/>
      <c r="K188" s="84"/>
      <c r="L188" s="13"/>
      <c r="M188" s="81">
        <f t="shared" si="0"/>
        <v>237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440</v>
      </c>
      <c r="C189" s="513"/>
      <c r="D189" s="83" t="s">
        <v>441</v>
      </c>
      <c r="E189" s="57" t="s">
        <v>442</v>
      </c>
      <c r="F189" s="84">
        <v>95</v>
      </c>
      <c r="G189" s="84">
        <v>84</v>
      </c>
      <c r="H189" s="84">
        <v>61</v>
      </c>
      <c r="I189" s="84"/>
      <c r="J189" s="84"/>
      <c r="K189" s="84"/>
      <c r="L189" s="13"/>
      <c r="M189" s="81">
        <f t="shared" si="0"/>
        <v>240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443</v>
      </c>
      <c r="C190" s="513"/>
      <c r="D190" s="83" t="s">
        <v>444</v>
      </c>
      <c r="E190" s="57" t="s">
        <v>445</v>
      </c>
      <c r="F190" s="84">
        <v>93</v>
      </c>
      <c r="G190" s="84">
        <v>79</v>
      </c>
      <c r="H190" s="84">
        <v>55</v>
      </c>
      <c r="I190" s="84"/>
      <c r="J190" s="84"/>
      <c r="K190" s="84"/>
      <c r="L190" s="13"/>
      <c r="M190" s="81">
        <f t="shared" si="0"/>
        <v>227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446</v>
      </c>
      <c r="C191" s="513"/>
      <c r="D191" s="83" t="s">
        <v>447</v>
      </c>
      <c r="E191" s="57" t="s">
        <v>448</v>
      </c>
      <c r="F191" s="84">
        <v>66</v>
      </c>
      <c r="G191" s="84">
        <v>65</v>
      </c>
      <c r="H191" s="84">
        <v>41</v>
      </c>
      <c r="I191" s="84"/>
      <c r="J191" s="84"/>
      <c r="K191" s="84"/>
      <c r="L191" s="13"/>
      <c r="M191" s="81">
        <f t="shared" si="0"/>
        <v>172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449</v>
      </c>
      <c r="C192" s="513"/>
      <c r="D192" s="83" t="s">
        <v>450</v>
      </c>
      <c r="E192" s="57" t="s">
        <v>451</v>
      </c>
      <c r="F192" s="84">
        <v>50</v>
      </c>
      <c r="G192" s="84">
        <v>41</v>
      </c>
      <c r="H192" s="84">
        <v>44</v>
      </c>
      <c r="I192" s="84"/>
      <c r="J192" s="84"/>
      <c r="K192" s="84"/>
      <c r="L192" s="13"/>
      <c r="M192" s="81">
        <f t="shared" si="0"/>
        <v>135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514"/>
      <c r="D193" s="89" t="s">
        <v>452</v>
      </c>
      <c r="E193" s="90" t="s">
        <v>453</v>
      </c>
      <c r="F193" s="92">
        <v>35</v>
      </c>
      <c r="G193" s="92">
        <v>30</v>
      </c>
      <c r="H193" s="92">
        <v>28</v>
      </c>
      <c r="I193" s="92"/>
      <c r="J193" s="92"/>
      <c r="K193" s="92"/>
      <c r="L193" s="13"/>
      <c r="M193" s="81">
        <f t="shared" si="0"/>
        <v>93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542" t="s">
        <v>454</v>
      </c>
      <c r="C194" s="541" t="s">
        <v>455</v>
      </c>
      <c r="D194" s="83" t="s">
        <v>456</v>
      </c>
      <c r="E194" s="57" t="s">
        <v>457</v>
      </c>
      <c r="F194" s="84">
        <v>20</v>
      </c>
      <c r="G194" s="84">
        <v>20</v>
      </c>
      <c r="H194" s="84">
        <v>10</v>
      </c>
      <c r="I194" s="84"/>
      <c r="J194" s="84"/>
      <c r="K194" s="84"/>
      <c r="L194" s="13"/>
      <c r="M194" s="81">
        <f t="shared" si="0"/>
        <v>50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514"/>
      <c r="C195" s="513"/>
      <c r="D195" s="83" t="s">
        <v>458</v>
      </c>
      <c r="E195" s="57" t="s">
        <v>459</v>
      </c>
      <c r="F195" s="84">
        <v>20</v>
      </c>
      <c r="G195" s="84">
        <v>20</v>
      </c>
      <c r="H195" s="84">
        <v>10</v>
      </c>
      <c r="I195" s="84"/>
      <c r="J195" s="84"/>
      <c r="K195" s="84"/>
      <c r="L195" s="13"/>
      <c r="M195" s="81">
        <f t="shared" si="0"/>
        <v>50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542" t="s">
        <v>460</v>
      </c>
      <c r="C196" s="513"/>
      <c r="D196" s="83" t="s">
        <v>461</v>
      </c>
      <c r="E196" s="57" t="s">
        <v>462</v>
      </c>
      <c r="F196" s="84">
        <v>0</v>
      </c>
      <c r="G196" s="84">
        <v>0</v>
      </c>
      <c r="H196" s="84">
        <v>0</v>
      </c>
      <c r="I196" s="84"/>
      <c r="J196" s="84"/>
      <c r="K196" s="84"/>
      <c r="L196" s="13"/>
      <c r="M196" s="81">
        <f t="shared" si="0"/>
        <v>0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514"/>
      <c r="C197" s="513"/>
      <c r="D197" s="83" t="s">
        <v>2214</v>
      </c>
      <c r="E197" s="57" t="s">
        <v>464</v>
      </c>
      <c r="F197" s="84">
        <v>0</v>
      </c>
      <c r="G197" s="84">
        <v>0</v>
      </c>
      <c r="H197" s="84">
        <v>0</v>
      </c>
      <c r="I197" s="84"/>
      <c r="J197" s="84"/>
      <c r="K197" s="84"/>
      <c r="L197" s="13"/>
      <c r="M197" s="81">
        <f t="shared" si="0"/>
        <v>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542" t="s">
        <v>465</v>
      </c>
      <c r="C198" s="513"/>
      <c r="D198" s="83" t="s">
        <v>466</v>
      </c>
      <c r="E198" s="57" t="s">
        <v>467</v>
      </c>
      <c r="F198" s="84">
        <v>2</v>
      </c>
      <c r="G198" s="84">
        <v>2</v>
      </c>
      <c r="H198" s="84">
        <v>1</v>
      </c>
      <c r="I198" s="84"/>
      <c r="J198" s="84"/>
      <c r="K198" s="84"/>
      <c r="L198" s="13"/>
      <c r="M198" s="81">
        <f t="shared" si="0"/>
        <v>5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514"/>
      <c r="C199" s="513"/>
      <c r="D199" s="83" t="s">
        <v>468</v>
      </c>
      <c r="E199" s="57" t="s">
        <v>469</v>
      </c>
      <c r="F199" s="84">
        <v>4</v>
      </c>
      <c r="G199" s="84">
        <v>4</v>
      </c>
      <c r="H199" s="84">
        <v>2</v>
      </c>
      <c r="I199" s="84"/>
      <c r="J199" s="84"/>
      <c r="K199" s="84"/>
      <c r="L199" s="13"/>
      <c r="M199" s="81">
        <f t="shared" si="0"/>
        <v>10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542" t="s">
        <v>470</v>
      </c>
      <c r="C200" s="513"/>
      <c r="D200" s="83" t="s">
        <v>471</v>
      </c>
      <c r="E200" s="57" t="s">
        <v>57</v>
      </c>
      <c r="F200" s="84">
        <v>0</v>
      </c>
      <c r="G200" s="84">
        <v>0</v>
      </c>
      <c r="H200" s="84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514"/>
      <c r="C201" s="513"/>
      <c r="D201" s="83" t="s">
        <v>472</v>
      </c>
      <c r="E201" s="57" t="s">
        <v>473</v>
      </c>
      <c r="F201" s="84">
        <v>0</v>
      </c>
      <c r="G201" s="84">
        <v>0</v>
      </c>
      <c r="H201" s="84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542" t="s">
        <v>474</v>
      </c>
      <c r="C202" s="513"/>
      <c r="D202" s="83" t="s">
        <v>475</v>
      </c>
      <c r="E202" s="57" t="s">
        <v>476</v>
      </c>
      <c r="F202" s="84">
        <v>0</v>
      </c>
      <c r="G202" s="84">
        <v>0</v>
      </c>
      <c r="H202" s="84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514"/>
      <c r="C203" s="513"/>
      <c r="D203" s="83" t="s">
        <v>477</v>
      </c>
      <c r="E203" s="57" t="s">
        <v>478</v>
      </c>
      <c r="F203" s="84">
        <v>0</v>
      </c>
      <c r="G203" s="84">
        <v>0</v>
      </c>
      <c r="H203" s="84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542" t="s">
        <v>479</v>
      </c>
      <c r="C204" s="513"/>
      <c r="D204" s="83" t="s">
        <v>480</v>
      </c>
      <c r="E204" s="57" t="s">
        <v>481</v>
      </c>
      <c r="F204" s="84">
        <v>0</v>
      </c>
      <c r="G204" s="84">
        <v>0</v>
      </c>
      <c r="H204" s="84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514"/>
      <c r="C205" s="513"/>
      <c r="D205" s="83" t="s">
        <v>482</v>
      </c>
      <c r="E205" s="57" t="s">
        <v>483</v>
      </c>
      <c r="F205" s="84">
        <v>0</v>
      </c>
      <c r="G205" s="84">
        <v>0</v>
      </c>
      <c r="H205" s="84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514"/>
      <c r="D206" s="89" t="s">
        <v>484</v>
      </c>
      <c r="E206" s="90" t="s">
        <v>485</v>
      </c>
      <c r="F206" s="92">
        <f t="shared" ref="F206:K206" si="23">+F194+F196+F200+F202+F204</f>
        <v>20</v>
      </c>
      <c r="G206" s="92">
        <f t="shared" si="23"/>
        <v>20</v>
      </c>
      <c r="H206" s="92">
        <f t="shared" si="23"/>
        <v>10</v>
      </c>
      <c r="I206" s="92">
        <f t="shared" si="23"/>
        <v>0</v>
      </c>
      <c r="J206" s="92">
        <f t="shared" si="23"/>
        <v>0</v>
      </c>
      <c r="K206" s="92">
        <f t="shared" si="23"/>
        <v>0</v>
      </c>
      <c r="L206" s="13"/>
      <c r="M206" s="81">
        <f t="shared" si="0"/>
        <v>50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486</v>
      </c>
      <c r="C207" s="541" t="s">
        <v>487</v>
      </c>
      <c r="D207" s="123" t="s">
        <v>488</v>
      </c>
      <c r="E207" s="95" t="s">
        <v>489</v>
      </c>
      <c r="F207" s="84">
        <v>0</v>
      </c>
      <c r="G207" s="84">
        <v>0</v>
      </c>
      <c r="H207" s="84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490</v>
      </c>
      <c r="C208" s="513"/>
      <c r="D208" s="123" t="s">
        <v>491</v>
      </c>
      <c r="E208" s="95" t="s">
        <v>492</v>
      </c>
      <c r="F208" s="84">
        <v>0</v>
      </c>
      <c r="G208" s="84">
        <v>0</v>
      </c>
      <c r="H208" s="84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493</v>
      </c>
      <c r="C209" s="513"/>
      <c r="D209" s="123" t="s">
        <v>494</v>
      </c>
      <c r="E209" s="95" t="s">
        <v>495</v>
      </c>
      <c r="F209" s="84">
        <v>0</v>
      </c>
      <c r="G209" s="84">
        <v>0</v>
      </c>
      <c r="H209" s="84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496</v>
      </c>
      <c r="C210" s="513"/>
      <c r="D210" s="123" t="s">
        <v>497</v>
      </c>
      <c r="E210" s="95" t="s">
        <v>498</v>
      </c>
      <c r="F210" s="84">
        <v>0</v>
      </c>
      <c r="G210" s="84">
        <v>1</v>
      </c>
      <c r="H210" s="84">
        <v>1</v>
      </c>
      <c r="I210" s="84"/>
      <c r="J210" s="84"/>
      <c r="K210" s="84"/>
      <c r="L210" s="13"/>
      <c r="M210" s="81">
        <f t="shared" si="0"/>
        <v>2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514"/>
      <c r="D211" s="124" t="s">
        <v>499</v>
      </c>
      <c r="E211" s="90" t="s">
        <v>500</v>
      </c>
      <c r="F211" s="92">
        <f t="shared" ref="F211:K211" si="24">+F207+F208+F209+F210</f>
        <v>0</v>
      </c>
      <c r="G211" s="92">
        <f t="shared" si="24"/>
        <v>1</v>
      </c>
      <c r="H211" s="92">
        <f t="shared" si="24"/>
        <v>1</v>
      </c>
      <c r="I211" s="92">
        <f t="shared" si="24"/>
        <v>0</v>
      </c>
      <c r="J211" s="92">
        <f t="shared" si="24"/>
        <v>0</v>
      </c>
      <c r="K211" s="92">
        <f t="shared" si="24"/>
        <v>0</v>
      </c>
      <c r="L211" s="13"/>
      <c r="M211" s="81">
        <f t="shared" si="0"/>
        <v>2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501</v>
      </c>
      <c r="C212" s="541" t="s">
        <v>502</v>
      </c>
      <c r="D212" s="123" t="s">
        <v>503</v>
      </c>
      <c r="E212" s="95" t="s">
        <v>504</v>
      </c>
      <c r="F212" s="84">
        <v>0</v>
      </c>
      <c r="G212" s="84">
        <v>0</v>
      </c>
      <c r="H212" s="84">
        <v>0</v>
      </c>
      <c r="I212" s="84"/>
      <c r="J212" s="84"/>
      <c r="K212" s="84"/>
      <c r="L212" s="13"/>
      <c r="M212" s="81">
        <f>SUM(F212:K212)</f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505</v>
      </c>
      <c r="C213" s="513"/>
      <c r="D213" s="123" t="s">
        <v>506</v>
      </c>
      <c r="E213" s="95" t="s">
        <v>507</v>
      </c>
      <c r="F213" s="84">
        <v>0</v>
      </c>
      <c r="G213" s="84">
        <v>0</v>
      </c>
      <c r="H213" s="84">
        <v>0</v>
      </c>
      <c r="I213" s="84"/>
      <c r="J213" s="84"/>
      <c r="K213" s="84"/>
      <c r="L213" s="13"/>
      <c r="M213" s="81">
        <f>SUM(F213:K213)</f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508</v>
      </c>
      <c r="C214" s="513"/>
      <c r="D214" s="123" t="s">
        <v>509</v>
      </c>
      <c r="E214" s="95" t="s">
        <v>510</v>
      </c>
      <c r="F214" s="84">
        <v>0</v>
      </c>
      <c r="G214" s="84">
        <v>0</v>
      </c>
      <c r="H214" s="84">
        <v>0</v>
      </c>
      <c r="I214" s="84"/>
      <c r="J214" s="84"/>
      <c r="K214" s="84"/>
      <c r="L214" s="13"/>
      <c r="M214" s="81">
        <f>SUM(F214:K214)</f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511</v>
      </c>
      <c r="C215" s="513"/>
      <c r="D215" s="123" t="s">
        <v>512</v>
      </c>
      <c r="E215" s="95" t="s">
        <v>513</v>
      </c>
      <c r="F215" s="84">
        <v>0</v>
      </c>
      <c r="G215" s="84">
        <v>0</v>
      </c>
      <c r="H215" s="84">
        <v>0</v>
      </c>
      <c r="I215" s="84"/>
      <c r="J215" s="84"/>
      <c r="K215" s="84"/>
      <c r="L215" s="13"/>
      <c r="M215" s="81">
        <f>SUM(F215:K215)</f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514"/>
      <c r="D216" s="124" t="s">
        <v>514</v>
      </c>
      <c r="E216" s="90" t="s">
        <v>515</v>
      </c>
      <c r="F216" s="92">
        <f>+F212+F213+F214+F215</f>
        <v>0</v>
      </c>
      <c r="G216" s="92">
        <f>+G212+G213+G214+G215</f>
        <v>0</v>
      </c>
      <c r="H216" s="92">
        <f>+H212+H213+H214+H215</f>
        <v>0</v>
      </c>
      <c r="I216" s="92">
        <f>+I212+I213+I214+I215</f>
        <v>0</v>
      </c>
      <c r="J216" s="92">
        <f t="shared" ref="J216:K216" si="25">+J212+J213+J214+J215</f>
        <v>0</v>
      </c>
      <c r="K216" s="92">
        <f t="shared" si="25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516</v>
      </c>
      <c r="C217" s="541" t="s">
        <v>517</v>
      </c>
      <c r="D217" s="123" t="s">
        <v>518</v>
      </c>
      <c r="E217" s="95" t="s">
        <v>519</v>
      </c>
      <c r="F217" s="84">
        <v>0</v>
      </c>
      <c r="G217" s="84">
        <v>0</v>
      </c>
      <c r="H217" s="84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520</v>
      </c>
      <c r="C218" s="513"/>
      <c r="D218" s="123" t="s">
        <v>521</v>
      </c>
      <c r="E218" s="95" t="s">
        <v>522</v>
      </c>
      <c r="F218" s="84">
        <v>0</v>
      </c>
      <c r="G218" s="84">
        <v>0</v>
      </c>
      <c r="H218" s="84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523</v>
      </c>
      <c r="C219" s="513"/>
      <c r="D219" s="123" t="s">
        <v>524</v>
      </c>
      <c r="E219" s="95" t="s">
        <v>525</v>
      </c>
      <c r="F219" s="84">
        <v>0</v>
      </c>
      <c r="G219" s="84">
        <v>0</v>
      </c>
      <c r="H219" s="84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526</v>
      </c>
      <c r="C220" s="513"/>
      <c r="D220" s="123" t="s">
        <v>527</v>
      </c>
      <c r="E220" s="95" t="s">
        <v>528</v>
      </c>
      <c r="F220" s="84">
        <v>0</v>
      </c>
      <c r="G220" s="84">
        <v>0</v>
      </c>
      <c r="H220" s="84">
        <v>1</v>
      </c>
      <c r="I220" s="84"/>
      <c r="J220" s="84"/>
      <c r="K220" s="84"/>
      <c r="L220" s="13"/>
      <c r="M220" s="81">
        <f t="shared" si="0"/>
        <v>1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514"/>
      <c r="D221" s="124" t="s">
        <v>529</v>
      </c>
      <c r="E221" s="90" t="s">
        <v>530</v>
      </c>
      <c r="F221" s="92">
        <f t="shared" ref="F221:K221" si="26">+F217+F218+F219+F220</f>
        <v>0</v>
      </c>
      <c r="G221" s="92">
        <f t="shared" si="26"/>
        <v>0</v>
      </c>
      <c r="H221" s="92">
        <f t="shared" si="26"/>
        <v>1</v>
      </c>
      <c r="I221" s="92">
        <f t="shared" si="26"/>
        <v>0</v>
      </c>
      <c r="J221" s="92">
        <f t="shared" si="26"/>
        <v>0</v>
      </c>
      <c r="K221" s="92">
        <f t="shared" si="26"/>
        <v>0</v>
      </c>
      <c r="L221" s="13"/>
      <c r="M221" s="81">
        <f t="shared" si="0"/>
        <v>1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531</v>
      </c>
      <c r="C222" s="541" t="s">
        <v>532</v>
      </c>
      <c r="D222" s="83" t="s">
        <v>533</v>
      </c>
      <c r="E222" s="57" t="s">
        <v>534</v>
      </c>
      <c r="F222" s="84">
        <v>0</v>
      </c>
      <c r="G222" s="84">
        <v>0</v>
      </c>
      <c r="H222" s="84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535</v>
      </c>
      <c r="C223" s="513"/>
      <c r="D223" s="83" t="s">
        <v>536</v>
      </c>
      <c r="E223" s="57" t="s">
        <v>537</v>
      </c>
      <c r="F223" s="84">
        <v>0</v>
      </c>
      <c r="G223" s="84">
        <v>0</v>
      </c>
      <c r="H223" s="84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538</v>
      </c>
      <c r="C224" s="513"/>
      <c r="D224" s="83" t="s">
        <v>539</v>
      </c>
      <c r="E224" s="57" t="s">
        <v>540</v>
      </c>
      <c r="F224" s="84">
        <v>0</v>
      </c>
      <c r="G224" s="84">
        <v>0</v>
      </c>
      <c r="H224" s="84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541</v>
      </c>
      <c r="C225" s="513"/>
      <c r="D225" s="83" t="s">
        <v>542</v>
      </c>
      <c r="E225" s="57" t="s">
        <v>543</v>
      </c>
      <c r="F225" s="84">
        <v>1</v>
      </c>
      <c r="G225" s="84">
        <v>1</v>
      </c>
      <c r="H225" s="84">
        <v>1</v>
      </c>
      <c r="I225" s="84"/>
      <c r="J225" s="84"/>
      <c r="K225" s="84"/>
      <c r="L225" s="13"/>
      <c r="M225" s="81">
        <f t="shared" si="0"/>
        <v>3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544</v>
      </c>
      <c r="C226" s="513"/>
      <c r="D226" s="124" t="s">
        <v>545</v>
      </c>
      <c r="E226" s="90" t="s">
        <v>546</v>
      </c>
      <c r="F226" s="92">
        <f t="shared" ref="F226:K226" si="27">+F222+F223+F224+F225</f>
        <v>1</v>
      </c>
      <c r="G226" s="92">
        <f t="shared" si="27"/>
        <v>1</v>
      </c>
      <c r="H226" s="92">
        <f t="shared" si="27"/>
        <v>1</v>
      </c>
      <c r="I226" s="92">
        <f t="shared" si="27"/>
        <v>0</v>
      </c>
      <c r="J226" s="92">
        <f t="shared" si="27"/>
        <v>0</v>
      </c>
      <c r="K226" s="92">
        <f t="shared" si="27"/>
        <v>0</v>
      </c>
      <c r="L226" s="13"/>
      <c r="M226" s="81">
        <f t="shared" si="0"/>
        <v>3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547</v>
      </c>
      <c r="C227" s="513"/>
      <c r="D227" s="83" t="s">
        <v>548</v>
      </c>
      <c r="E227" s="57" t="s">
        <v>549</v>
      </c>
      <c r="F227" s="84">
        <v>0</v>
      </c>
      <c r="G227" s="84">
        <v>0</v>
      </c>
      <c r="H227" s="84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550</v>
      </c>
      <c r="C228" s="513"/>
      <c r="D228" s="83" t="s">
        <v>551</v>
      </c>
      <c r="E228" s="57" t="s">
        <v>552</v>
      </c>
      <c r="F228" s="84">
        <v>0</v>
      </c>
      <c r="G228" s="84">
        <v>0</v>
      </c>
      <c r="H228" s="84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553</v>
      </c>
      <c r="C229" s="513"/>
      <c r="D229" s="83" t="s">
        <v>554</v>
      </c>
      <c r="E229" s="57" t="s">
        <v>555</v>
      </c>
      <c r="F229" s="84">
        <v>0</v>
      </c>
      <c r="G229" s="84">
        <v>0</v>
      </c>
      <c r="H229" s="84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556</v>
      </c>
      <c r="C230" s="513"/>
      <c r="D230" s="83" t="s">
        <v>557</v>
      </c>
      <c r="E230" s="57" t="s">
        <v>558</v>
      </c>
      <c r="F230" s="84">
        <v>1</v>
      </c>
      <c r="G230" s="84">
        <v>1</v>
      </c>
      <c r="H230" s="84">
        <v>0</v>
      </c>
      <c r="I230" s="84"/>
      <c r="J230" s="84"/>
      <c r="K230" s="84"/>
      <c r="L230" s="13"/>
      <c r="M230" s="81">
        <f t="shared" si="0"/>
        <v>2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514"/>
      <c r="D231" s="124" t="s">
        <v>559</v>
      </c>
      <c r="E231" s="90" t="s">
        <v>560</v>
      </c>
      <c r="F231" s="92">
        <f t="shared" ref="F231:K231" si="28">+F227+F228+F229+F230</f>
        <v>1</v>
      </c>
      <c r="G231" s="92">
        <f t="shared" si="28"/>
        <v>1</v>
      </c>
      <c r="H231" s="92">
        <f t="shared" si="28"/>
        <v>0</v>
      </c>
      <c r="I231" s="92">
        <f t="shared" si="28"/>
        <v>0</v>
      </c>
      <c r="J231" s="92">
        <f t="shared" si="28"/>
        <v>0</v>
      </c>
      <c r="K231" s="92">
        <f t="shared" si="28"/>
        <v>0</v>
      </c>
      <c r="L231" s="13"/>
      <c r="M231" s="81">
        <f t="shared" si="0"/>
        <v>2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561</v>
      </c>
      <c r="C232" s="541" t="s">
        <v>562</v>
      </c>
      <c r="D232" s="69" t="s">
        <v>563</v>
      </c>
      <c r="E232" s="57" t="s">
        <v>564</v>
      </c>
      <c r="F232" s="84">
        <v>0</v>
      </c>
      <c r="G232" s="84">
        <v>0</v>
      </c>
      <c r="H232" s="84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565</v>
      </c>
      <c r="C233" s="513"/>
      <c r="D233" s="69" t="s">
        <v>566</v>
      </c>
      <c r="E233" s="57" t="s">
        <v>567</v>
      </c>
      <c r="F233" s="84">
        <v>0</v>
      </c>
      <c r="G233" s="84">
        <v>0</v>
      </c>
      <c r="H233" s="84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568</v>
      </c>
      <c r="C234" s="513"/>
      <c r="D234" s="69" t="s">
        <v>569</v>
      </c>
      <c r="E234" s="57" t="s">
        <v>570</v>
      </c>
      <c r="F234" s="84">
        <v>0</v>
      </c>
      <c r="G234" s="84">
        <v>0</v>
      </c>
      <c r="H234" s="84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571</v>
      </c>
      <c r="C235" s="513"/>
      <c r="D235" s="69" t="s">
        <v>572</v>
      </c>
      <c r="E235" s="57" t="s">
        <v>573</v>
      </c>
      <c r="F235" s="84">
        <v>0</v>
      </c>
      <c r="G235" s="84">
        <v>0</v>
      </c>
      <c r="H235" s="84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574</v>
      </c>
      <c r="C236" s="513"/>
      <c r="D236" s="125" t="s">
        <v>575</v>
      </c>
      <c r="E236" s="90" t="s">
        <v>576</v>
      </c>
      <c r="F236" s="92">
        <f t="shared" ref="F236:K236" si="29">+F232+F233+F234+F235</f>
        <v>0</v>
      </c>
      <c r="G236" s="92">
        <f t="shared" si="29"/>
        <v>0</v>
      </c>
      <c r="H236" s="92">
        <f t="shared" si="29"/>
        <v>0</v>
      </c>
      <c r="I236" s="92">
        <f t="shared" si="29"/>
        <v>0</v>
      </c>
      <c r="J236" s="92">
        <f t="shared" si="29"/>
        <v>0</v>
      </c>
      <c r="K236" s="92">
        <f t="shared" si="29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577</v>
      </c>
      <c r="C237" s="513"/>
      <c r="D237" s="69" t="s">
        <v>578</v>
      </c>
      <c r="E237" s="57" t="s">
        <v>579</v>
      </c>
      <c r="F237" s="84">
        <v>0</v>
      </c>
      <c r="G237" s="84">
        <v>0</v>
      </c>
      <c r="H237" s="84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580</v>
      </c>
      <c r="C238" s="513"/>
      <c r="D238" s="69" t="s">
        <v>581</v>
      </c>
      <c r="E238" s="57" t="s">
        <v>582</v>
      </c>
      <c r="F238" s="84">
        <v>0</v>
      </c>
      <c r="G238" s="84">
        <v>0</v>
      </c>
      <c r="H238" s="84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583</v>
      </c>
      <c r="C239" s="513"/>
      <c r="D239" s="69" t="s">
        <v>584</v>
      </c>
      <c r="E239" s="57" t="s">
        <v>585</v>
      </c>
      <c r="F239" s="84">
        <v>0</v>
      </c>
      <c r="G239" s="84">
        <v>0</v>
      </c>
      <c r="H239" s="84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586</v>
      </c>
      <c r="C240" s="513"/>
      <c r="D240" s="69" t="s">
        <v>587</v>
      </c>
      <c r="E240" s="57" t="s">
        <v>588</v>
      </c>
      <c r="F240" s="84">
        <v>0</v>
      </c>
      <c r="G240" s="84">
        <v>0</v>
      </c>
      <c r="H240" s="84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589</v>
      </c>
      <c r="C241" s="513"/>
      <c r="D241" s="125" t="s">
        <v>575</v>
      </c>
      <c r="E241" s="90" t="s">
        <v>590</v>
      </c>
      <c r="F241" s="92">
        <f t="shared" ref="F241:K241" si="30">+F237+F238+F239+F240</f>
        <v>0</v>
      </c>
      <c r="G241" s="92">
        <f t="shared" si="30"/>
        <v>0</v>
      </c>
      <c r="H241" s="92">
        <f t="shared" si="30"/>
        <v>0</v>
      </c>
      <c r="I241" s="92">
        <f t="shared" si="30"/>
        <v>0</v>
      </c>
      <c r="J241" s="92">
        <f t="shared" si="30"/>
        <v>0</v>
      </c>
      <c r="K241" s="92">
        <f t="shared" si="30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591</v>
      </c>
      <c r="C242" s="513"/>
      <c r="D242" s="126" t="s">
        <v>592</v>
      </c>
      <c r="E242" s="57" t="s">
        <v>593</v>
      </c>
      <c r="F242" s="84">
        <v>0</v>
      </c>
      <c r="G242" s="84">
        <v>0</v>
      </c>
      <c r="H242" s="84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594</v>
      </c>
      <c r="C243" s="513"/>
      <c r="D243" s="126" t="s">
        <v>595</v>
      </c>
      <c r="E243" s="57" t="s">
        <v>596</v>
      </c>
      <c r="F243" s="84">
        <v>0</v>
      </c>
      <c r="G243" s="84">
        <v>0</v>
      </c>
      <c r="H243" s="84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597</v>
      </c>
      <c r="C244" s="513"/>
      <c r="D244" s="126" t="s">
        <v>598</v>
      </c>
      <c r="E244" s="57" t="s">
        <v>599</v>
      </c>
      <c r="F244" s="84">
        <v>1</v>
      </c>
      <c r="G244" s="84">
        <v>0</v>
      </c>
      <c r="H244" s="84">
        <v>0</v>
      </c>
      <c r="I244" s="84"/>
      <c r="J244" s="84"/>
      <c r="K244" s="84"/>
      <c r="L244" s="13"/>
      <c r="M244" s="81">
        <f t="shared" si="0"/>
        <v>1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600</v>
      </c>
      <c r="C245" s="513"/>
      <c r="D245" s="126" t="s">
        <v>601</v>
      </c>
      <c r="E245" s="57" t="s">
        <v>602</v>
      </c>
      <c r="F245" s="84">
        <v>0</v>
      </c>
      <c r="G245" s="84">
        <v>0</v>
      </c>
      <c r="H245" s="84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603</v>
      </c>
      <c r="C246" s="514"/>
      <c r="D246" s="125" t="s">
        <v>604</v>
      </c>
      <c r="E246" s="90" t="s">
        <v>605</v>
      </c>
      <c r="F246" s="92">
        <f t="shared" ref="F246:K246" si="31">+F242+F243+F244+F245</f>
        <v>1</v>
      </c>
      <c r="G246" s="92">
        <f t="shared" si="31"/>
        <v>0</v>
      </c>
      <c r="H246" s="92">
        <f t="shared" si="31"/>
        <v>0</v>
      </c>
      <c r="I246" s="92">
        <f t="shared" si="31"/>
        <v>0</v>
      </c>
      <c r="J246" s="92">
        <f t="shared" si="31"/>
        <v>0</v>
      </c>
      <c r="K246" s="92">
        <f t="shared" si="31"/>
        <v>0</v>
      </c>
      <c r="L246" s="13"/>
      <c r="M246" s="81">
        <f t="shared" si="0"/>
        <v>1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606</v>
      </c>
      <c r="C247" s="541" t="s">
        <v>607</v>
      </c>
      <c r="D247" s="126" t="s">
        <v>608</v>
      </c>
      <c r="E247" s="57" t="s">
        <v>609</v>
      </c>
      <c r="F247" s="84">
        <v>0</v>
      </c>
      <c r="G247" s="84">
        <v>0</v>
      </c>
      <c r="H247" s="84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610</v>
      </c>
      <c r="C248" s="513"/>
      <c r="D248" s="126" t="s">
        <v>611</v>
      </c>
      <c r="E248" s="57" t="s">
        <v>612</v>
      </c>
      <c r="F248" s="84">
        <v>0</v>
      </c>
      <c r="G248" s="84">
        <v>0</v>
      </c>
      <c r="H248" s="84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613</v>
      </c>
      <c r="C249" s="513"/>
      <c r="D249" s="126" t="s">
        <v>614</v>
      </c>
      <c r="E249" s="57" t="s">
        <v>615</v>
      </c>
      <c r="F249" s="84">
        <v>0</v>
      </c>
      <c r="G249" s="84">
        <v>0</v>
      </c>
      <c r="H249" s="84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616</v>
      </c>
      <c r="C250" s="513"/>
      <c r="D250" s="126" t="s">
        <v>617</v>
      </c>
      <c r="E250" s="57" t="s">
        <v>618</v>
      </c>
      <c r="F250" s="84">
        <v>1</v>
      </c>
      <c r="G250" s="84">
        <v>1</v>
      </c>
      <c r="H250" s="84">
        <v>1</v>
      </c>
      <c r="I250" s="84"/>
      <c r="J250" s="84"/>
      <c r="K250" s="84"/>
      <c r="L250" s="13"/>
      <c r="M250" s="81">
        <f t="shared" si="0"/>
        <v>3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619</v>
      </c>
      <c r="C251" s="513"/>
      <c r="D251" s="125" t="s">
        <v>620</v>
      </c>
      <c r="E251" s="90" t="s">
        <v>621</v>
      </c>
      <c r="F251" s="92">
        <f t="shared" ref="F251:K251" si="32">+F247+F248+F249+F250</f>
        <v>1</v>
      </c>
      <c r="G251" s="92">
        <f t="shared" si="32"/>
        <v>1</v>
      </c>
      <c r="H251" s="92">
        <f t="shared" si="32"/>
        <v>1</v>
      </c>
      <c r="I251" s="92">
        <f t="shared" si="32"/>
        <v>0</v>
      </c>
      <c r="J251" s="92">
        <f t="shared" si="32"/>
        <v>0</v>
      </c>
      <c r="K251" s="92">
        <f t="shared" si="32"/>
        <v>0</v>
      </c>
      <c r="L251" s="13"/>
      <c r="M251" s="81">
        <f t="shared" si="0"/>
        <v>3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622</v>
      </c>
      <c r="C252" s="513"/>
      <c r="D252" s="126" t="s">
        <v>623</v>
      </c>
      <c r="E252" s="57" t="s">
        <v>624</v>
      </c>
      <c r="F252" s="84">
        <v>0</v>
      </c>
      <c r="G252" s="84">
        <v>0</v>
      </c>
      <c r="H252" s="84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625</v>
      </c>
      <c r="C253" s="513"/>
      <c r="D253" s="126" t="s">
        <v>626</v>
      </c>
      <c r="E253" s="57" t="s">
        <v>627</v>
      </c>
      <c r="F253" s="84">
        <v>0</v>
      </c>
      <c r="G253" s="84">
        <v>0</v>
      </c>
      <c r="H253" s="84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628</v>
      </c>
      <c r="C254" s="513"/>
      <c r="D254" s="126" t="s">
        <v>629</v>
      </c>
      <c r="E254" s="57" t="s">
        <v>630</v>
      </c>
      <c r="F254" s="84">
        <v>0</v>
      </c>
      <c r="G254" s="84">
        <v>0</v>
      </c>
      <c r="H254" s="84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631</v>
      </c>
      <c r="C255" s="513"/>
      <c r="D255" s="126" t="s">
        <v>632</v>
      </c>
      <c r="E255" s="57" t="s">
        <v>633</v>
      </c>
      <c r="F255" s="84">
        <v>0</v>
      </c>
      <c r="G255" s="84">
        <v>0</v>
      </c>
      <c r="H255" s="84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634</v>
      </c>
      <c r="C256" s="513"/>
      <c r="D256" s="125" t="s">
        <v>635</v>
      </c>
      <c r="E256" s="90" t="s">
        <v>636</v>
      </c>
      <c r="F256" s="92">
        <f t="shared" ref="F256:K256" si="33">+F252+F253+F254+F255</f>
        <v>0</v>
      </c>
      <c r="G256" s="92">
        <f t="shared" si="33"/>
        <v>0</v>
      </c>
      <c r="H256" s="92">
        <f t="shared" si="33"/>
        <v>0</v>
      </c>
      <c r="I256" s="92">
        <f t="shared" si="33"/>
        <v>0</v>
      </c>
      <c r="J256" s="92">
        <f t="shared" si="33"/>
        <v>0</v>
      </c>
      <c r="K256" s="92">
        <f t="shared" si="33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637</v>
      </c>
      <c r="C257" s="513"/>
      <c r="D257" s="126" t="s">
        <v>638</v>
      </c>
      <c r="E257" s="57" t="s">
        <v>639</v>
      </c>
      <c r="F257" s="84">
        <v>0</v>
      </c>
      <c r="G257" s="84">
        <v>0</v>
      </c>
      <c r="H257" s="84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640</v>
      </c>
      <c r="C258" s="513"/>
      <c r="D258" s="126" t="s">
        <v>641</v>
      </c>
      <c r="E258" s="57" t="s">
        <v>642</v>
      </c>
      <c r="F258" s="84">
        <v>0</v>
      </c>
      <c r="G258" s="84">
        <v>0</v>
      </c>
      <c r="H258" s="84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643</v>
      </c>
      <c r="C259" s="513"/>
      <c r="D259" s="126" t="s">
        <v>644</v>
      </c>
      <c r="E259" s="57" t="s">
        <v>645</v>
      </c>
      <c r="F259" s="84">
        <v>0</v>
      </c>
      <c r="G259" s="84">
        <v>0</v>
      </c>
      <c r="H259" s="84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646</v>
      </c>
      <c r="C260" s="513"/>
      <c r="D260" s="126" t="s">
        <v>647</v>
      </c>
      <c r="E260" s="57" t="s">
        <v>648</v>
      </c>
      <c r="F260" s="84">
        <v>0</v>
      </c>
      <c r="G260" s="84">
        <v>0</v>
      </c>
      <c r="H260" s="84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649</v>
      </c>
      <c r="C261" s="513"/>
      <c r="D261" s="125" t="s">
        <v>650</v>
      </c>
      <c r="E261" s="90" t="s">
        <v>651</v>
      </c>
      <c r="F261" s="92">
        <f t="shared" ref="F261:K261" si="34">+F257+F258+F259+F260</f>
        <v>0</v>
      </c>
      <c r="G261" s="92">
        <f t="shared" si="34"/>
        <v>0</v>
      </c>
      <c r="H261" s="92">
        <f t="shared" si="34"/>
        <v>0</v>
      </c>
      <c r="I261" s="92">
        <f t="shared" si="34"/>
        <v>0</v>
      </c>
      <c r="J261" s="92">
        <f t="shared" si="34"/>
        <v>0</v>
      </c>
      <c r="K261" s="92">
        <f t="shared" si="34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652</v>
      </c>
      <c r="C262" s="513"/>
      <c r="D262" s="126" t="s">
        <v>653</v>
      </c>
      <c r="E262" s="57" t="s">
        <v>654</v>
      </c>
      <c r="F262" s="84">
        <v>0</v>
      </c>
      <c r="G262" s="84">
        <v>0</v>
      </c>
      <c r="H262" s="84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655</v>
      </c>
      <c r="C263" s="513"/>
      <c r="D263" s="126" t="s">
        <v>656</v>
      </c>
      <c r="E263" s="57" t="s">
        <v>657</v>
      </c>
      <c r="F263" s="84">
        <v>0</v>
      </c>
      <c r="G263" s="84">
        <v>0</v>
      </c>
      <c r="H263" s="84">
        <v>0</v>
      </c>
      <c r="I263" s="127"/>
      <c r="J263" s="127"/>
      <c r="K263" s="127"/>
      <c r="L263" s="128"/>
      <c r="M263" s="129">
        <f>SUM(F263:K263)</f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658</v>
      </c>
      <c r="C264" s="513"/>
      <c r="D264" s="126" t="s">
        <v>659</v>
      </c>
      <c r="E264" s="57" t="s">
        <v>660</v>
      </c>
      <c r="F264" s="84">
        <v>0</v>
      </c>
      <c r="G264" s="84">
        <v>0</v>
      </c>
      <c r="H264" s="84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661</v>
      </c>
      <c r="C265" s="513"/>
      <c r="D265" s="126" t="s">
        <v>662</v>
      </c>
      <c r="E265" s="57" t="s">
        <v>663</v>
      </c>
      <c r="F265" s="84">
        <v>0</v>
      </c>
      <c r="G265" s="84">
        <v>0</v>
      </c>
      <c r="H265" s="84">
        <v>0</v>
      </c>
      <c r="I265" s="127"/>
      <c r="J265" s="127"/>
      <c r="K265" s="127"/>
      <c r="L265" s="128"/>
      <c r="M265" s="129">
        <f t="shared" ref="M265:M289" si="35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664</v>
      </c>
      <c r="C266" s="514"/>
      <c r="D266" s="125" t="s">
        <v>665</v>
      </c>
      <c r="E266" s="90" t="s">
        <v>666</v>
      </c>
      <c r="F266" s="92">
        <f>+F262+F263+F264+F265</f>
        <v>0</v>
      </c>
      <c r="G266" s="92">
        <f>+G262+G263+G264+G265</f>
        <v>0</v>
      </c>
      <c r="H266" s="92">
        <f>+H262+H263+H264+H265</f>
        <v>0</v>
      </c>
      <c r="I266" s="92">
        <f t="shared" ref="I266:K266" si="36">+I262+I263+I264+I265</f>
        <v>0</v>
      </c>
      <c r="J266" s="92">
        <f t="shared" si="36"/>
        <v>0</v>
      </c>
      <c r="K266" s="92">
        <f t="shared" si="36"/>
        <v>0</v>
      </c>
      <c r="L266" s="13"/>
      <c r="M266" s="81">
        <f t="shared" si="35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667</v>
      </c>
      <c r="C267" s="541" t="s">
        <v>668</v>
      </c>
      <c r="D267" s="126" t="s">
        <v>669</v>
      </c>
      <c r="E267" s="57" t="s">
        <v>670</v>
      </c>
      <c r="F267" s="84">
        <v>0</v>
      </c>
      <c r="G267" s="84">
        <v>0</v>
      </c>
      <c r="H267" s="84">
        <v>0</v>
      </c>
      <c r="I267" s="84"/>
      <c r="J267" s="84"/>
      <c r="K267" s="84"/>
      <c r="L267" s="13"/>
      <c r="M267" s="81">
        <f t="shared" si="35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671</v>
      </c>
      <c r="C268" s="513"/>
      <c r="D268" s="126" t="s">
        <v>672</v>
      </c>
      <c r="E268" s="57" t="s">
        <v>673</v>
      </c>
      <c r="F268" s="84">
        <v>0</v>
      </c>
      <c r="G268" s="84">
        <v>0</v>
      </c>
      <c r="H268" s="84">
        <v>0</v>
      </c>
      <c r="I268" s="84"/>
      <c r="J268" s="84"/>
      <c r="K268" s="84"/>
      <c r="L268" s="13"/>
      <c r="M268" s="81">
        <f t="shared" si="35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674</v>
      </c>
      <c r="C269" s="513"/>
      <c r="D269" s="126" t="s">
        <v>675</v>
      </c>
      <c r="E269" s="57" t="s">
        <v>676</v>
      </c>
      <c r="F269" s="84">
        <v>0</v>
      </c>
      <c r="G269" s="84">
        <v>0</v>
      </c>
      <c r="H269" s="84">
        <v>0</v>
      </c>
      <c r="I269" s="84"/>
      <c r="J269" s="84"/>
      <c r="K269" s="84"/>
      <c r="L269" s="13"/>
      <c r="M269" s="81">
        <f t="shared" si="35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677</v>
      </c>
      <c r="C270" s="513"/>
      <c r="D270" s="126" t="s">
        <v>678</v>
      </c>
      <c r="E270" s="57" t="s">
        <v>679</v>
      </c>
      <c r="F270" s="84">
        <v>0</v>
      </c>
      <c r="G270" s="84">
        <v>0</v>
      </c>
      <c r="H270" s="84">
        <v>0</v>
      </c>
      <c r="I270" s="84"/>
      <c r="J270" s="84"/>
      <c r="K270" s="84"/>
      <c r="L270" s="13"/>
      <c r="M270" s="81">
        <f t="shared" si="35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514"/>
      <c r="D271" s="125" t="s">
        <v>665</v>
      </c>
      <c r="E271" s="72" t="s">
        <v>680</v>
      </c>
      <c r="F271" s="131">
        <f t="shared" ref="F271:K271" si="37">+F267+F268+F269+F270</f>
        <v>0</v>
      </c>
      <c r="G271" s="131">
        <f t="shared" si="37"/>
        <v>0</v>
      </c>
      <c r="H271" s="131">
        <f t="shared" si="37"/>
        <v>0</v>
      </c>
      <c r="I271" s="131">
        <f t="shared" si="37"/>
        <v>0</v>
      </c>
      <c r="J271" s="131">
        <f t="shared" si="37"/>
        <v>0</v>
      </c>
      <c r="K271" s="131">
        <f t="shared" si="37"/>
        <v>0</v>
      </c>
      <c r="L271" s="13"/>
      <c r="M271" s="81">
        <f t="shared" si="35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681</v>
      </c>
      <c r="C272" s="538" t="s">
        <v>682</v>
      </c>
      <c r="D272" s="69" t="s">
        <v>683</v>
      </c>
      <c r="E272" s="63" t="s">
        <v>684</v>
      </c>
      <c r="F272" s="134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35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685</v>
      </c>
      <c r="C273" s="513"/>
      <c r="D273" s="69" t="s">
        <v>686</v>
      </c>
      <c r="E273" s="63" t="s">
        <v>687</v>
      </c>
      <c r="F273" s="134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35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688</v>
      </c>
      <c r="C274" s="513"/>
      <c r="D274" s="69" t="s">
        <v>689</v>
      </c>
      <c r="E274" s="63" t="s">
        <v>690</v>
      </c>
      <c r="F274" s="136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35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691</v>
      </c>
      <c r="C275" s="513"/>
      <c r="D275" s="69" t="s">
        <v>692</v>
      </c>
      <c r="E275" s="63" t="s">
        <v>693</v>
      </c>
      <c r="F275" s="136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35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694</v>
      </c>
      <c r="C276" s="513"/>
      <c r="D276" s="69" t="s">
        <v>182</v>
      </c>
      <c r="E276" s="63" t="s">
        <v>695</v>
      </c>
      <c r="F276" s="136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35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696</v>
      </c>
      <c r="C277" s="513"/>
      <c r="D277" s="69" t="s">
        <v>697</v>
      </c>
      <c r="E277" s="63" t="s">
        <v>698</v>
      </c>
      <c r="F277" s="138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35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699</v>
      </c>
      <c r="C278" s="513"/>
      <c r="D278" s="69" t="s">
        <v>700</v>
      </c>
      <c r="E278" s="63" t="s">
        <v>701</v>
      </c>
      <c r="F278" s="138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35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702</v>
      </c>
      <c r="C279" s="513"/>
      <c r="D279" s="69" t="s">
        <v>703</v>
      </c>
      <c r="E279" s="63" t="s">
        <v>704</v>
      </c>
      <c r="F279" s="138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35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705</v>
      </c>
      <c r="C280" s="539"/>
      <c r="D280" s="69" t="s">
        <v>706</v>
      </c>
      <c r="E280" s="63" t="s">
        <v>707</v>
      </c>
      <c r="F280" s="138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35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708</v>
      </c>
      <c r="E281" s="81" t="s">
        <v>709</v>
      </c>
      <c r="F281" s="131">
        <f t="shared" ref="F281:H281" si="38">+F277+F278+F279+F280</f>
        <v>1</v>
      </c>
      <c r="G281" s="131">
        <f t="shared" si="38"/>
        <v>0</v>
      </c>
      <c r="H281" s="131">
        <f t="shared" si="38"/>
        <v>0</v>
      </c>
      <c r="I281" s="131">
        <f t="shared" ref="I281:K281" si="39">+I277+I278+I279+I280</f>
        <v>0</v>
      </c>
      <c r="J281" s="131">
        <f t="shared" si="39"/>
        <v>0</v>
      </c>
      <c r="K281" s="131">
        <f t="shared" si="39"/>
        <v>0</v>
      </c>
      <c r="L281" s="13"/>
      <c r="M281" s="81">
        <f t="shared" si="35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710</v>
      </c>
      <c r="C282" s="540" t="s">
        <v>711</v>
      </c>
      <c r="D282" s="69" t="s">
        <v>712</v>
      </c>
      <c r="E282" s="63" t="s">
        <v>713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35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714</v>
      </c>
      <c r="C283" s="513"/>
      <c r="D283" s="69" t="s">
        <v>715</v>
      </c>
      <c r="E283" s="63" t="s">
        <v>716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35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717</v>
      </c>
      <c r="C284" s="513"/>
      <c r="D284" s="69" t="s">
        <v>718</v>
      </c>
      <c r="E284" s="63" t="s">
        <v>719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35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720</v>
      </c>
      <c r="C285" s="513"/>
      <c r="D285" s="69" t="s">
        <v>721</v>
      </c>
      <c r="E285" s="63" t="s">
        <v>722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35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723</v>
      </c>
      <c r="C286" s="513"/>
      <c r="D286" s="69" t="s">
        <v>724</v>
      </c>
      <c r="E286" s="63" t="s">
        <v>725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35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726</v>
      </c>
      <c r="C287" s="513"/>
      <c r="D287" s="69" t="s">
        <v>727</v>
      </c>
      <c r="E287" s="63" t="s">
        <v>728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35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729</v>
      </c>
      <c r="C288" s="513"/>
      <c r="D288" s="69" t="s">
        <v>730</v>
      </c>
      <c r="E288" s="63" t="s">
        <v>731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35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514"/>
      <c r="D289" s="74" t="s">
        <v>732</v>
      </c>
      <c r="E289" s="143" t="s">
        <v>733</v>
      </c>
      <c r="F289" s="131">
        <f t="shared" ref="F289:H289" si="40">+F285+F286+F287+F288</f>
        <v>13</v>
      </c>
      <c r="G289" s="131">
        <f t="shared" si="40"/>
        <v>7</v>
      </c>
      <c r="H289" s="131">
        <f t="shared" si="40"/>
        <v>8</v>
      </c>
      <c r="I289" s="131">
        <f t="shared" ref="I289:K289" si="41">+I285+I286+I287+I288</f>
        <v>0</v>
      </c>
      <c r="J289" s="131">
        <f t="shared" si="41"/>
        <v>0</v>
      </c>
      <c r="K289" s="131">
        <f t="shared" si="41"/>
        <v>0</v>
      </c>
      <c r="L289" s="13"/>
      <c r="M289" s="81">
        <f t="shared" si="35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topLeftCell="A152" workbookViewId="0">
      <selection activeCell="G8" sqref="G8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116</v>
      </c>
      <c r="D1" s="56"/>
      <c r="E1" s="13"/>
      <c r="F1" s="13" t="s">
        <v>116</v>
      </c>
      <c r="G1" s="13"/>
      <c r="H1" s="13" t="s">
        <v>116</v>
      </c>
      <c r="I1" s="13"/>
      <c r="J1" s="13"/>
      <c r="K1" s="13" t="s">
        <v>116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548" t="s">
        <v>117</v>
      </c>
      <c r="C2" s="511"/>
      <c r="D2" s="511"/>
      <c r="E2" s="511"/>
      <c r="F2" s="511"/>
      <c r="G2" s="511"/>
      <c r="H2" s="511"/>
      <c r="I2" s="511"/>
      <c r="J2" s="511"/>
      <c r="K2" s="511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745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119</v>
      </c>
      <c r="D4" s="57" t="s">
        <v>120</v>
      </c>
      <c r="E4" s="549" t="s">
        <v>121</v>
      </c>
      <c r="F4" s="549" t="str">
        <f>SASARAN!$C$8</f>
        <v>PURWODADI</v>
      </c>
      <c r="G4" s="549" t="str">
        <f>SASARAN!$C$9</f>
        <v>POLOWIJEN</v>
      </c>
      <c r="H4" s="549" t="str">
        <f>SASARAN!$C$10</f>
        <v>BALEARJOSARI</v>
      </c>
      <c r="I4" s="549">
        <f>SASARAN!$C$11</f>
        <v>0</v>
      </c>
      <c r="J4" s="549">
        <f>SASARAN!$C$12</f>
        <v>0</v>
      </c>
      <c r="K4" s="549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122</v>
      </c>
      <c r="D5" s="59"/>
      <c r="E5" s="513"/>
      <c r="F5" s="513"/>
      <c r="G5" s="513"/>
      <c r="H5" s="513"/>
      <c r="I5" s="513"/>
      <c r="J5" s="513"/>
      <c r="K5" s="513"/>
      <c r="L5" s="13"/>
      <c r="M5" s="60" t="s">
        <v>112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514"/>
      <c r="F6" s="514"/>
      <c r="G6" s="514"/>
      <c r="H6" s="514"/>
      <c r="I6" s="514"/>
      <c r="J6" s="514"/>
      <c r="K6" s="514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123</v>
      </c>
      <c r="D9" s="69" t="s">
        <v>124</v>
      </c>
      <c r="E9" s="68" t="s">
        <v>123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125</v>
      </c>
      <c r="D10" s="74" t="s">
        <v>126</v>
      </c>
      <c r="E10" s="73" t="s">
        <v>127</v>
      </c>
      <c r="F10" s="145">
        <v>13</v>
      </c>
      <c r="G10" s="146">
        <v>10</v>
      </c>
      <c r="H10" s="91">
        <v>9</v>
      </c>
      <c r="I10" s="78"/>
      <c r="J10" s="79"/>
      <c r="K10" s="80"/>
      <c r="L10" s="13"/>
      <c r="M10" s="81">
        <f t="shared" ref="M10:M264" si="0">SUM(F10:K10)</f>
        <v>32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128</v>
      </c>
      <c r="D11" s="74" t="s">
        <v>129</v>
      </c>
      <c r="E11" s="73" t="s">
        <v>128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3"/>
      <c r="O11" s="13"/>
      <c r="P11" s="13">
        <f>M11-235</f>
        <v>8</v>
      </c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130</v>
      </c>
      <c r="C12" s="541" t="s">
        <v>131</v>
      </c>
      <c r="D12" s="83" t="s">
        <v>132</v>
      </c>
      <c r="E12" s="57" t="s">
        <v>133</v>
      </c>
      <c r="F12" s="147">
        <v>0</v>
      </c>
      <c r="G12" s="148">
        <v>2</v>
      </c>
      <c r="H12" s="92">
        <v>0</v>
      </c>
      <c r="I12" s="78"/>
      <c r="J12" s="79"/>
      <c r="K12" s="80"/>
      <c r="L12" s="13"/>
      <c r="M12" s="81">
        <f t="shared" si="0"/>
        <v>2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134</v>
      </c>
      <c r="C13" s="513"/>
      <c r="D13" s="83" t="s">
        <v>135</v>
      </c>
      <c r="E13" s="57" t="s">
        <v>136</v>
      </c>
      <c r="F13" s="147">
        <v>13</v>
      </c>
      <c r="G13" s="148">
        <v>8</v>
      </c>
      <c r="H13" s="92">
        <v>9</v>
      </c>
      <c r="I13" s="78"/>
      <c r="J13" s="79"/>
      <c r="K13" s="80"/>
      <c r="L13" s="13"/>
      <c r="M13" s="81">
        <f t="shared" si="0"/>
        <v>30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137</v>
      </c>
      <c r="C14" s="513"/>
      <c r="D14" s="83" t="s">
        <v>138</v>
      </c>
      <c r="E14" s="57" t="s">
        <v>139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140</v>
      </c>
      <c r="C15" s="513"/>
      <c r="D15" s="83" t="s">
        <v>141</v>
      </c>
      <c r="E15" s="57" t="s">
        <v>142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514"/>
      <c r="D16" s="89" t="s">
        <v>143</v>
      </c>
      <c r="E16" s="90" t="s">
        <v>144</v>
      </c>
      <c r="F16" s="92">
        <f t="shared" ref="F16:H16" si="1">SUM(F12:F15)</f>
        <v>13</v>
      </c>
      <c r="G16" s="92">
        <f t="shared" si="1"/>
        <v>10</v>
      </c>
      <c r="H16" s="92">
        <f t="shared" si="1"/>
        <v>9</v>
      </c>
      <c r="I16" s="92">
        <f t="shared" ref="I16:K16" si="2">SUM(I12:I15)</f>
        <v>0</v>
      </c>
      <c r="J16" s="92">
        <f t="shared" si="2"/>
        <v>0</v>
      </c>
      <c r="K16" s="92">
        <f t="shared" si="2"/>
        <v>0</v>
      </c>
      <c r="L16" s="13"/>
      <c r="M16" s="81">
        <f t="shared" si="0"/>
        <v>32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145</v>
      </c>
      <c r="C17" s="541" t="s">
        <v>146</v>
      </c>
      <c r="D17" s="94" t="s">
        <v>147</v>
      </c>
      <c r="E17" s="95" t="s">
        <v>148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149</v>
      </c>
      <c r="C18" s="513"/>
      <c r="D18" s="94" t="s">
        <v>150</v>
      </c>
      <c r="E18" s="95" t="s">
        <v>151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514"/>
      <c r="D19" s="89" t="s">
        <v>152</v>
      </c>
      <c r="E19" s="90" t="s">
        <v>153</v>
      </c>
      <c r="F19" s="92">
        <f t="shared" ref="F19:H19" si="3">SUM(F17:F18)</f>
        <v>6</v>
      </c>
      <c r="G19" s="92">
        <f t="shared" si="3"/>
        <v>6</v>
      </c>
      <c r="H19" s="92">
        <f t="shared" si="3"/>
        <v>4</v>
      </c>
      <c r="I19" s="92">
        <f t="shared" ref="I19:K19" si="4">SUM(I17:I18)</f>
        <v>0</v>
      </c>
      <c r="J19" s="92">
        <f t="shared" si="4"/>
        <v>0</v>
      </c>
      <c r="K19" s="92">
        <f t="shared" si="4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154</v>
      </c>
      <c r="C20" s="99" t="s">
        <v>155</v>
      </c>
      <c r="D20" s="89" t="s">
        <v>156</v>
      </c>
      <c r="E20" s="90" t="s">
        <v>157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544" t="s">
        <v>158</v>
      </c>
      <c r="C21" s="541" t="s">
        <v>128</v>
      </c>
      <c r="D21" s="89" t="s">
        <v>159</v>
      </c>
      <c r="E21" s="538" t="s">
        <v>128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513"/>
      <c r="C22" s="513"/>
      <c r="D22" s="89" t="s">
        <v>160</v>
      </c>
      <c r="E22" s="513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514"/>
      <c r="C23" s="514"/>
      <c r="D23" s="89" t="s">
        <v>161</v>
      </c>
      <c r="E23" s="514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162</v>
      </c>
      <c r="C24" s="541" t="s">
        <v>163</v>
      </c>
      <c r="D24" s="83" t="s">
        <v>164</v>
      </c>
      <c r="E24" s="57" t="s">
        <v>165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166</v>
      </c>
      <c r="C25" s="513"/>
      <c r="D25" s="83" t="s">
        <v>167</v>
      </c>
      <c r="E25" s="57" t="s">
        <v>168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169</v>
      </c>
      <c r="C26" s="513"/>
      <c r="D26" s="83" t="s">
        <v>170</v>
      </c>
      <c r="E26" s="57" t="s">
        <v>171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172</v>
      </c>
      <c r="C27" s="513"/>
      <c r="D27" s="83" t="s">
        <v>173</v>
      </c>
      <c r="E27" s="57" t="s">
        <v>174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514"/>
      <c r="D28" s="89" t="s">
        <v>175</v>
      </c>
      <c r="E28" s="90" t="s">
        <v>176</v>
      </c>
      <c r="F28" s="92">
        <f t="shared" ref="F28:H28" si="5">SUM(F24:F27)</f>
        <v>0</v>
      </c>
      <c r="G28" s="92">
        <f t="shared" si="5"/>
        <v>0</v>
      </c>
      <c r="H28" s="92">
        <f t="shared" si="5"/>
        <v>0</v>
      </c>
      <c r="I28" s="92">
        <f t="shared" ref="I28:K28" si="6">SUM(I24:I27)</f>
        <v>0</v>
      </c>
      <c r="J28" s="92">
        <f t="shared" si="6"/>
        <v>0</v>
      </c>
      <c r="K28" s="92">
        <f t="shared" si="6"/>
        <v>0</v>
      </c>
      <c r="L28" s="13"/>
      <c r="M28" s="81">
        <f t="shared" si="0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177</v>
      </c>
      <c r="C29" s="546" t="s">
        <v>178</v>
      </c>
      <c r="D29" s="69" t="s">
        <v>179</v>
      </c>
      <c r="E29" s="102" t="s">
        <v>180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181</v>
      </c>
      <c r="C30" s="513"/>
      <c r="D30" s="69" t="s">
        <v>182</v>
      </c>
      <c r="E30" s="102" t="s">
        <v>183</v>
      </c>
      <c r="F30" s="150">
        <v>0</v>
      </c>
      <c r="G30" s="150">
        <v>0</v>
      </c>
      <c r="H30" s="150">
        <v>0</v>
      </c>
      <c r="I30" s="104"/>
      <c r="J30" s="104"/>
      <c r="K30" s="104"/>
      <c r="L30" s="100"/>
      <c r="M30" s="81">
        <f t="shared" si="0"/>
        <v>0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184</v>
      </c>
      <c r="C31" s="513"/>
      <c r="D31" s="69" t="s">
        <v>185</v>
      </c>
      <c r="E31" s="102" t="s">
        <v>186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187</v>
      </c>
      <c r="C32" s="513"/>
      <c r="D32" s="69" t="s">
        <v>188</v>
      </c>
      <c r="E32" s="102" t="s">
        <v>189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190</v>
      </c>
      <c r="C33" s="513"/>
      <c r="D33" s="69" t="s">
        <v>191</v>
      </c>
      <c r="E33" s="102" t="s">
        <v>192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193</v>
      </c>
      <c r="C34" s="513"/>
      <c r="D34" s="69" t="s">
        <v>194</v>
      </c>
      <c r="E34" s="102" t="s">
        <v>195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196</v>
      </c>
      <c r="C35" s="514"/>
      <c r="D35" s="69" t="s">
        <v>197</v>
      </c>
      <c r="E35" s="102" t="s">
        <v>198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199</v>
      </c>
      <c r="C36" s="541" t="s">
        <v>200</v>
      </c>
      <c r="D36" s="83" t="s">
        <v>201</v>
      </c>
      <c r="E36" s="57" t="s">
        <v>202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203</v>
      </c>
      <c r="C37" s="513"/>
      <c r="D37" s="83" t="s">
        <v>204</v>
      </c>
      <c r="E37" s="57" t="s">
        <v>205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206</v>
      </c>
      <c r="C38" s="513"/>
      <c r="D38" s="83" t="s">
        <v>207</v>
      </c>
      <c r="E38" s="57" t="s">
        <v>208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209</v>
      </c>
      <c r="C39" s="513"/>
      <c r="D39" s="83" t="s">
        <v>210</v>
      </c>
      <c r="E39" s="57" t="s">
        <v>211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514"/>
      <c r="D40" s="89" t="s">
        <v>212</v>
      </c>
      <c r="E40" s="90" t="s">
        <v>200</v>
      </c>
      <c r="F40" s="92">
        <f t="shared" ref="F40:H40" si="7">+F36+F37+F38+F39</f>
        <v>1</v>
      </c>
      <c r="G40" s="92">
        <f t="shared" si="7"/>
        <v>1</v>
      </c>
      <c r="H40" s="92">
        <f t="shared" si="7"/>
        <v>1</v>
      </c>
      <c r="I40" s="92">
        <f t="shared" ref="I40:K40" si="8">+I36+I37+I38+I39</f>
        <v>0</v>
      </c>
      <c r="J40" s="92">
        <f t="shared" si="8"/>
        <v>0</v>
      </c>
      <c r="K40" s="92">
        <f t="shared" si="8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547" t="s">
        <v>213</v>
      </c>
      <c r="C41" s="541" t="s">
        <v>214</v>
      </c>
      <c r="D41" s="83" t="s">
        <v>215</v>
      </c>
      <c r="E41" s="57" t="s">
        <v>216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514"/>
      <c r="C42" s="513"/>
      <c r="D42" s="83" t="s">
        <v>217</v>
      </c>
      <c r="E42" s="57" t="s">
        <v>218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547" t="s">
        <v>219</v>
      </c>
      <c r="C43" s="513"/>
      <c r="D43" s="83" t="s">
        <v>220</v>
      </c>
      <c r="E43" s="57" t="s">
        <v>221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514"/>
      <c r="C44" s="513"/>
      <c r="D44" s="83" t="s">
        <v>222</v>
      </c>
      <c r="E44" s="57" t="s">
        <v>223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514"/>
      <c r="D45" s="89" t="s">
        <v>224</v>
      </c>
      <c r="E45" s="90" t="s">
        <v>214</v>
      </c>
      <c r="F45" s="92">
        <f t="shared" ref="F45:H45" si="9">+F41+F42+F43+F44</f>
        <v>1</v>
      </c>
      <c r="G45" s="92">
        <f t="shared" si="9"/>
        <v>1</v>
      </c>
      <c r="H45" s="92">
        <f t="shared" si="9"/>
        <v>1</v>
      </c>
      <c r="I45" s="92">
        <f t="shared" ref="I45:K45" si="10">+I41+I42+I43+I44</f>
        <v>0</v>
      </c>
      <c r="J45" s="92">
        <f t="shared" si="10"/>
        <v>0</v>
      </c>
      <c r="K45" s="92">
        <f t="shared" si="10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538">
        <v>4</v>
      </c>
      <c r="C46" s="538" t="s">
        <v>225</v>
      </c>
      <c r="D46" s="89" t="s">
        <v>226</v>
      </c>
      <c r="E46" s="90" t="s">
        <v>227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513"/>
      <c r="C47" s="513"/>
      <c r="D47" s="89" t="s">
        <v>228</v>
      </c>
      <c r="E47" s="90" t="s">
        <v>229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514"/>
      <c r="C48" s="514"/>
      <c r="D48" s="89" t="s">
        <v>230</v>
      </c>
      <c r="E48" s="90" t="s">
        <v>231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538" t="s">
        <v>232</v>
      </c>
      <c r="C49" s="541" t="s">
        <v>233</v>
      </c>
      <c r="D49" s="89" t="s">
        <v>234</v>
      </c>
      <c r="E49" s="90" t="s">
        <v>235</v>
      </c>
      <c r="F49" s="152">
        <v>0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0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513"/>
      <c r="C50" s="513"/>
      <c r="D50" s="89" t="s">
        <v>236</v>
      </c>
      <c r="E50" s="90" t="s">
        <v>237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513"/>
      <c r="C51" s="513"/>
      <c r="D51" s="74" t="s">
        <v>238</v>
      </c>
      <c r="E51" s="102" t="s">
        <v>239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513"/>
      <c r="C52" s="513"/>
      <c r="D52" s="89" t="s">
        <v>240</v>
      </c>
      <c r="E52" s="90" t="s">
        <v>241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514"/>
      <c r="C53" s="513"/>
      <c r="D53" s="89" t="s">
        <v>242</v>
      </c>
      <c r="E53" s="90" t="s">
        <v>243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538" t="s">
        <v>244</v>
      </c>
      <c r="C54" s="513"/>
      <c r="D54" s="83" t="s">
        <v>245</v>
      </c>
      <c r="E54" s="57" t="s">
        <v>246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513"/>
      <c r="C55" s="513"/>
      <c r="D55" s="83" t="s">
        <v>247</v>
      </c>
      <c r="E55" s="57" t="s">
        <v>248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513"/>
      <c r="C56" s="513"/>
      <c r="D56" s="83" t="s">
        <v>249</v>
      </c>
      <c r="E56" s="57" t="s">
        <v>250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513"/>
      <c r="C57" s="513"/>
      <c r="D57" s="83" t="s">
        <v>251</v>
      </c>
      <c r="E57" s="57" t="s">
        <v>252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514"/>
      <c r="C58" s="514"/>
      <c r="D58" s="89" t="s">
        <v>253</v>
      </c>
      <c r="E58" s="90" t="s">
        <v>254</v>
      </c>
      <c r="F58" s="92">
        <f t="shared" ref="F58:H58" si="11">+F54+F55+F56+F57</f>
        <v>0</v>
      </c>
      <c r="G58" s="92">
        <f t="shared" si="11"/>
        <v>0</v>
      </c>
      <c r="H58" s="92">
        <f t="shared" si="11"/>
        <v>0</v>
      </c>
      <c r="I58" s="92">
        <f t="shared" ref="I58:K58" si="12">+I54+I55+I56+I57</f>
        <v>0</v>
      </c>
      <c r="J58" s="92">
        <f t="shared" si="12"/>
        <v>0</v>
      </c>
      <c r="K58" s="92">
        <f t="shared" si="12"/>
        <v>0</v>
      </c>
      <c r="L58" s="13"/>
      <c r="M58" s="81">
        <f t="shared" si="0"/>
        <v>0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544" t="s">
        <v>255</v>
      </c>
      <c r="C59" s="541" t="s">
        <v>256</v>
      </c>
      <c r="D59" s="83" t="s">
        <v>257</v>
      </c>
      <c r="E59" s="57" t="s">
        <v>258</v>
      </c>
      <c r="F59" s="84">
        <v>0</v>
      </c>
      <c r="G59" s="84">
        <v>1</v>
      </c>
      <c r="H59" s="84">
        <v>0</v>
      </c>
      <c r="I59" s="84"/>
      <c r="J59" s="84"/>
      <c r="K59" s="84"/>
      <c r="L59" s="13"/>
      <c r="M59" s="81">
        <f t="shared" si="0"/>
        <v>1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513"/>
      <c r="C60" s="513"/>
      <c r="D60" s="83" t="s">
        <v>259</v>
      </c>
      <c r="E60" s="57" t="s">
        <v>260</v>
      </c>
      <c r="F60" s="84">
        <v>0</v>
      </c>
      <c r="G60" s="84">
        <v>10</v>
      </c>
      <c r="H60" s="84">
        <v>0</v>
      </c>
      <c r="I60" s="84"/>
      <c r="J60" s="84"/>
      <c r="K60" s="84"/>
      <c r="L60" s="13"/>
      <c r="M60" s="81">
        <f t="shared" si="0"/>
        <v>10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513"/>
      <c r="C61" s="513"/>
      <c r="D61" s="83" t="s">
        <v>261</v>
      </c>
      <c r="E61" s="57" t="s">
        <v>262</v>
      </c>
      <c r="F61" s="84">
        <v>0</v>
      </c>
      <c r="G61" s="84">
        <v>1</v>
      </c>
      <c r="H61" s="84">
        <v>0</v>
      </c>
      <c r="I61" s="84"/>
      <c r="J61" s="84"/>
      <c r="K61" s="84"/>
      <c r="L61" s="13"/>
      <c r="M61" s="81">
        <f t="shared" si="0"/>
        <v>1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514"/>
      <c r="C62" s="513"/>
      <c r="D62" s="83" t="s">
        <v>263</v>
      </c>
      <c r="E62" s="57" t="s">
        <v>264</v>
      </c>
      <c r="F62" s="84">
        <v>0</v>
      </c>
      <c r="G62" s="84">
        <v>10</v>
      </c>
      <c r="H62" s="84">
        <v>0</v>
      </c>
      <c r="I62" s="84"/>
      <c r="J62" s="84"/>
      <c r="K62" s="84"/>
      <c r="L62" s="13"/>
      <c r="M62" s="81">
        <f t="shared" si="0"/>
        <v>10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544" t="s">
        <v>265</v>
      </c>
      <c r="C63" s="513"/>
      <c r="D63" s="83" t="s">
        <v>266</v>
      </c>
      <c r="E63" s="57" t="s">
        <v>267</v>
      </c>
      <c r="F63" s="84">
        <v>0</v>
      </c>
      <c r="G63" s="84">
        <v>0</v>
      </c>
      <c r="H63" s="84">
        <v>0</v>
      </c>
      <c r="I63" s="84"/>
      <c r="J63" s="84"/>
      <c r="K63" s="84"/>
      <c r="L63" s="13"/>
      <c r="M63" s="81">
        <f t="shared" si="0"/>
        <v>0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514"/>
      <c r="C64" s="513"/>
      <c r="D64" s="83" t="s">
        <v>268</v>
      </c>
      <c r="E64" s="57" t="s">
        <v>269</v>
      </c>
      <c r="F64" s="84">
        <v>0</v>
      </c>
      <c r="G64" s="84">
        <v>0</v>
      </c>
      <c r="H64" s="84">
        <v>0</v>
      </c>
      <c r="I64" s="84"/>
      <c r="J64" s="84"/>
      <c r="K64" s="84"/>
      <c r="L64" s="13"/>
      <c r="M64" s="81">
        <f t="shared" si="0"/>
        <v>0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544" t="s">
        <v>270</v>
      </c>
      <c r="C65" s="513"/>
      <c r="D65" s="83" t="s">
        <v>271</v>
      </c>
      <c r="E65" s="57" t="s">
        <v>272</v>
      </c>
      <c r="F65" s="84">
        <v>0</v>
      </c>
      <c r="G65" s="84">
        <v>0</v>
      </c>
      <c r="H65" s="84">
        <v>0</v>
      </c>
      <c r="I65" s="84"/>
      <c r="J65" s="84"/>
      <c r="K65" s="84"/>
      <c r="L65" s="13"/>
      <c r="M65" s="81">
        <f t="shared" si="0"/>
        <v>0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514"/>
      <c r="C66" s="513"/>
      <c r="D66" s="83" t="s">
        <v>273</v>
      </c>
      <c r="E66" s="57" t="s">
        <v>274</v>
      </c>
      <c r="F66" s="84">
        <v>0</v>
      </c>
      <c r="G66" s="84">
        <v>0</v>
      </c>
      <c r="H66" s="84">
        <v>0</v>
      </c>
      <c r="I66" s="84"/>
      <c r="J66" s="84"/>
      <c r="K66" s="84"/>
      <c r="L66" s="13"/>
      <c r="M66" s="81">
        <f t="shared" si="0"/>
        <v>0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544" t="s">
        <v>275</v>
      </c>
      <c r="C67" s="513"/>
      <c r="D67" s="83" t="s">
        <v>276</v>
      </c>
      <c r="E67" s="57" t="s">
        <v>277</v>
      </c>
      <c r="F67" s="84">
        <v>0</v>
      </c>
      <c r="G67" s="84">
        <v>0</v>
      </c>
      <c r="H67" s="84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514"/>
      <c r="C68" s="513"/>
      <c r="D68" s="83" t="s">
        <v>278</v>
      </c>
      <c r="E68" s="57" t="s">
        <v>279</v>
      </c>
      <c r="F68" s="84">
        <v>0</v>
      </c>
      <c r="G68" s="84">
        <v>0</v>
      </c>
      <c r="H68" s="84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544" t="s">
        <v>280</v>
      </c>
      <c r="C69" s="513"/>
      <c r="D69" s="83" t="s">
        <v>281</v>
      </c>
      <c r="E69" s="57" t="s">
        <v>282</v>
      </c>
      <c r="F69" s="84">
        <v>0</v>
      </c>
      <c r="G69" s="84">
        <v>0</v>
      </c>
      <c r="H69" s="84">
        <v>0</v>
      </c>
      <c r="I69" s="84"/>
      <c r="J69" s="84"/>
      <c r="K69" s="84"/>
      <c r="L69" s="13"/>
      <c r="M69" s="81">
        <f t="shared" si="0"/>
        <v>0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514"/>
      <c r="C70" s="513"/>
      <c r="D70" s="83" t="s">
        <v>283</v>
      </c>
      <c r="E70" s="57" t="s">
        <v>284</v>
      </c>
      <c r="F70" s="84">
        <v>0</v>
      </c>
      <c r="G70" s="84">
        <v>0</v>
      </c>
      <c r="H70" s="84">
        <v>0</v>
      </c>
      <c r="I70" s="84"/>
      <c r="J70" s="84"/>
      <c r="K70" s="84"/>
      <c r="L70" s="13"/>
      <c r="M70" s="81">
        <f t="shared" si="0"/>
        <v>0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544" t="s">
        <v>285</v>
      </c>
      <c r="C71" s="513"/>
      <c r="D71" s="83" t="s">
        <v>286</v>
      </c>
      <c r="E71" s="57" t="s">
        <v>287</v>
      </c>
      <c r="F71" s="84">
        <v>0</v>
      </c>
      <c r="G71" s="84">
        <v>0</v>
      </c>
      <c r="H71" s="84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514"/>
      <c r="C72" s="513"/>
      <c r="D72" s="83" t="s">
        <v>288</v>
      </c>
      <c r="E72" s="57" t="s">
        <v>289</v>
      </c>
      <c r="F72" s="84">
        <v>0</v>
      </c>
      <c r="G72" s="84">
        <v>0</v>
      </c>
      <c r="H72" s="84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544" t="s">
        <v>290</v>
      </c>
      <c r="C73" s="513"/>
      <c r="D73" s="83" t="s">
        <v>291</v>
      </c>
      <c r="E73" s="57" t="s">
        <v>287</v>
      </c>
      <c r="F73" s="84">
        <v>0</v>
      </c>
      <c r="G73" s="84">
        <v>0</v>
      </c>
      <c r="H73" s="84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514"/>
      <c r="C74" s="513"/>
      <c r="D74" s="83" t="s">
        <v>292</v>
      </c>
      <c r="E74" s="57" t="s">
        <v>289</v>
      </c>
      <c r="F74" s="84">
        <v>0</v>
      </c>
      <c r="G74" s="84">
        <v>0</v>
      </c>
      <c r="H74" s="84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544" t="s">
        <v>293</v>
      </c>
      <c r="C75" s="513"/>
      <c r="D75" s="83" t="s">
        <v>294</v>
      </c>
      <c r="E75" s="57" t="s">
        <v>295</v>
      </c>
      <c r="F75" s="84">
        <v>0</v>
      </c>
      <c r="G75" s="84">
        <v>0</v>
      </c>
      <c r="H75" s="84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514"/>
      <c r="C76" s="513"/>
      <c r="D76" s="83" t="s">
        <v>296</v>
      </c>
      <c r="E76" s="57" t="s">
        <v>297</v>
      </c>
      <c r="F76" s="84">
        <v>0</v>
      </c>
      <c r="G76" s="84">
        <v>0</v>
      </c>
      <c r="H76" s="84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544" t="s">
        <v>298</v>
      </c>
      <c r="C77" s="513"/>
      <c r="D77" s="83" t="s">
        <v>299</v>
      </c>
      <c r="E77" s="57" t="s">
        <v>300</v>
      </c>
      <c r="F77" s="84">
        <v>0</v>
      </c>
      <c r="G77" s="84">
        <v>0</v>
      </c>
      <c r="H77" s="84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514"/>
      <c r="C78" s="513"/>
      <c r="D78" s="83" t="s">
        <v>301</v>
      </c>
      <c r="E78" s="57" t="s">
        <v>302</v>
      </c>
      <c r="F78" s="84">
        <v>0</v>
      </c>
      <c r="G78" s="84">
        <v>0</v>
      </c>
      <c r="H78" s="84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544" t="s">
        <v>303</v>
      </c>
      <c r="C79" s="513"/>
      <c r="D79" s="83" t="s">
        <v>304</v>
      </c>
      <c r="E79" s="57" t="s">
        <v>305</v>
      </c>
      <c r="F79" s="84">
        <v>0</v>
      </c>
      <c r="G79" s="84">
        <v>1</v>
      </c>
      <c r="H79" s="84">
        <v>0</v>
      </c>
      <c r="I79" s="84"/>
      <c r="J79" s="84"/>
      <c r="K79" s="84"/>
      <c r="L79" s="13"/>
      <c r="M79" s="81">
        <f t="shared" si="0"/>
        <v>1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514"/>
      <c r="C80" s="513"/>
      <c r="D80" s="83" t="s">
        <v>306</v>
      </c>
      <c r="E80" s="57" t="s">
        <v>307</v>
      </c>
      <c r="F80" s="84">
        <v>0</v>
      </c>
      <c r="G80" s="84">
        <v>29</v>
      </c>
      <c r="H80" s="84">
        <v>0</v>
      </c>
      <c r="I80" s="84"/>
      <c r="J80" s="84"/>
      <c r="K80" s="84"/>
      <c r="L80" s="13"/>
      <c r="M80" s="81">
        <f t="shared" si="0"/>
        <v>29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544" t="s">
        <v>308</v>
      </c>
      <c r="C81" s="513"/>
      <c r="D81" s="83" t="s">
        <v>309</v>
      </c>
      <c r="E81" s="57" t="s">
        <v>310</v>
      </c>
      <c r="F81" s="84">
        <v>0</v>
      </c>
      <c r="G81" s="84">
        <v>0</v>
      </c>
      <c r="H81" s="84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514"/>
      <c r="C82" s="513"/>
      <c r="D82" s="83" t="s">
        <v>311</v>
      </c>
      <c r="E82" s="57" t="s">
        <v>312</v>
      </c>
      <c r="F82" s="84">
        <v>0</v>
      </c>
      <c r="G82" s="84">
        <v>0</v>
      </c>
      <c r="H82" s="84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544" t="s">
        <v>313</v>
      </c>
      <c r="C83" s="513"/>
      <c r="D83" s="83" t="s">
        <v>314</v>
      </c>
      <c r="E83" s="57" t="s">
        <v>315</v>
      </c>
      <c r="F83" s="84">
        <v>0</v>
      </c>
      <c r="G83" s="84">
        <v>0</v>
      </c>
      <c r="H83" s="84">
        <v>0</v>
      </c>
      <c r="I83" s="84"/>
      <c r="J83" s="84"/>
      <c r="K83" s="84"/>
      <c r="L83" s="13"/>
      <c r="M83" s="81">
        <f t="shared" si="0"/>
        <v>0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514"/>
      <c r="C84" s="513"/>
      <c r="D84" s="83" t="s">
        <v>316</v>
      </c>
      <c r="E84" s="57" t="s">
        <v>317</v>
      </c>
      <c r="F84" s="84">
        <v>0</v>
      </c>
      <c r="G84" s="84">
        <v>0</v>
      </c>
      <c r="H84" s="84">
        <v>0</v>
      </c>
      <c r="I84" s="84"/>
      <c r="J84" s="84"/>
      <c r="K84" s="84"/>
      <c r="L84" s="13"/>
      <c r="M84" s="81">
        <f t="shared" si="0"/>
        <v>0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544" t="s">
        <v>318</v>
      </c>
      <c r="C85" s="513"/>
      <c r="D85" s="83" t="s">
        <v>319</v>
      </c>
      <c r="E85" s="57" t="s">
        <v>320</v>
      </c>
      <c r="F85" s="84">
        <v>0</v>
      </c>
      <c r="G85" s="84">
        <v>0</v>
      </c>
      <c r="H85" s="84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514"/>
      <c r="C86" s="513"/>
      <c r="D86" s="83" t="s">
        <v>321</v>
      </c>
      <c r="E86" s="57" t="s">
        <v>322</v>
      </c>
      <c r="F86" s="84">
        <v>0</v>
      </c>
      <c r="G86" s="84">
        <v>0</v>
      </c>
      <c r="H86" s="84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544" t="s">
        <v>323</v>
      </c>
      <c r="C87" s="513"/>
      <c r="D87" s="83" t="s">
        <v>324</v>
      </c>
      <c r="E87" s="57" t="s">
        <v>325</v>
      </c>
      <c r="F87" s="84">
        <v>0</v>
      </c>
      <c r="G87" s="84">
        <v>0</v>
      </c>
      <c r="H87" s="84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514"/>
      <c r="C88" s="513"/>
      <c r="D88" s="83" t="s">
        <v>326</v>
      </c>
      <c r="E88" s="57" t="s">
        <v>327</v>
      </c>
      <c r="F88" s="84">
        <v>0</v>
      </c>
      <c r="G88" s="84">
        <v>0</v>
      </c>
      <c r="H88" s="84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544" t="s">
        <v>328</v>
      </c>
      <c r="C89" s="513"/>
      <c r="D89" s="83" t="s">
        <v>329</v>
      </c>
      <c r="E89" s="57" t="s">
        <v>330</v>
      </c>
      <c r="F89" s="84">
        <v>0</v>
      </c>
      <c r="G89" s="84">
        <v>1</v>
      </c>
      <c r="H89" s="84">
        <v>0</v>
      </c>
      <c r="I89" s="84"/>
      <c r="J89" s="84"/>
      <c r="K89" s="84"/>
      <c r="L89" s="13"/>
      <c r="M89" s="81">
        <f t="shared" si="0"/>
        <v>1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514"/>
      <c r="C90" s="513"/>
      <c r="D90" s="83" t="s">
        <v>331</v>
      </c>
      <c r="E90" s="57" t="s">
        <v>332</v>
      </c>
      <c r="F90" s="84">
        <v>0</v>
      </c>
      <c r="G90" s="451">
        <v>100</v>
      </c>
      <c r="H90" s="84">
        <v>0</v>
      </c>
      <c r="I90" s="84"/>
      <c r="J90" s="84"/>
      <c r="K90" s="84"/>
      <c r="L90" s="13"/>
      <c r="M90" s="81">
        <f t="shared" si="0"/>
        <v>100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538">
        <v>6</v>
      </c>
      <c r="C91" s="513"/>
      <c r="D91" s="89" t="s">
        <v>333</v>
      </c>
      <c r="E91" s="90" t="s">
        <v>334</v>
      </c>
      <c r="F91" s="92">
        <f>F59+F61+F63+F65+F67+F69+F71+F73+F75+F77+F79+F81+F83+F85+F87+F89</f>
        <v>0</v>
      </c>
      <c r="G91" s="92">
        <f>G59+G61+G63+G65+G67+G69+G71+G73+G75+G77+G79+G81+G83+G85+G87+G89</f>
        <v>4</v>
      </c>
      <c r="H91" s="92">
        <f>H59+H61+H63+H65+H67+H69+H71+H73+H75+H77+H79+H81+H83+H85+H87+H89</f>
        <v>0</v>
      </c>
      <c r="I91" s="92">
        <f t="shared" ref="I91:K91" si="13">I59+I61+I63+I65+I67+I69+I71+I73+I75+I77+I79+I81+I83+I85+I87+I89</f>
        <v>0</v>
      </c>
      <c r="J91" s="92">
        <f t="shared" si="13"/>
        <v>0</v>
      </c>
      <c r="K91" s="92">
        <f t="shared" si="13"/>
        <v>0</v>
      </c>
      <c r="L91" s="13"/>
      <c r="M91" s="81">
        <f t="shared" si="0"/>
        <v>4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514"/>
      <c r="C92" s="514"/>
      <c r="D92" s="89" t="s">
        <v>335</v>
      </c>
      <c r="E92" s="90" t="s">
        <v>336</v>
      </c>
      <c r="F92" s="92">
        <f t="shared" ref="F92:K92" si="14">+F60+F62+F64+F66+F68+F70+F72+F74+F76+F78+F80+F82+F84+F86+F88+F90</f>
        <v>0</v>
      </c>
      <c r="G92" s="92">
        <f t="shared" si="14"/>
        <v>149</v>
      </c>
      <c r="H92" s="92">
        <f t="shared" si="14"/>
        <v>0</v>
      </c>
      <c r="I92" s="92">
        <f t="shared" si="14"/>
        <v>0</v>
      </c>
      <c r="J92" s="92">
        <f t="shared" si="14"/>
        <v>0</v>
      </c>
      <c r="K92" s="92">
        <f t="shared" si="14"/>
        <v>0</v>
      </c>
      <c r="L92" s="13"/>
      <c r="M92" s="81">
        <f t="shared" si="0"/>
        <v>149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544" t="s">
        <v>337</v>
      </c>
      <c r="C93" s="541" t="s">
        <v>338</v>
      </c>
      <c r="D93" s="83" t="s">
        <v>257</v>
      </c>
      <c r="E93" s="57" t="s">
        <v>258</v>
      </c>
      <c r="F93" s="84">
        <v>0</v>
      </c>
      <c r="G93" s="84">
        <v>0</v>
      </c>
      <c r="H93" s="84">
        <v>0</v>
      </c>
      <c r="I93" s="84"/>
      <c r="J93" s="84"/>
      <c r="K93" s="84"/>
      <c r="L93" s="13"/>
      <c r="M93" s="81">
        <f t="shared" si="0"/>
        <v>0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513"/>
      <c r="C94" s="513"/>
      <c r="D94" s="83" t="s">
        <v>259</v>
      </c>
      <c r="E94" s="57" t="s">
        <v>260</v>
      </c>
      <c r="F94" s="84">
        <v>0</v>
      </c>
      <c r="G94" s="84">
        <v>0</v>
      </c>
      <c r="H94" s="84">
        <v>0</v>
      </c>
      <c r="I94" s="84"/>
      <c r="J94" s="84"/>
      <c r="K94" s="84"/>
      <c r="L94" s="13"/>
      <c r="M94" s="81">
        <f t="shared" si="0"/>
        <v>0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513"/>
      <c r="C95" s="513"/>
      <c r="D95" s="83" t="s">
        <v>261</v>
      </c>
      <c r="E95" s="57" t="s">
        <v>262</v>
      </c>
      <c r="F95" s="84">
        <v>0</v>
      </c>
      <c r="G95" s="84">
        <v>0</v>
      </c>
      <c r="H95" s="84">
        <v>0</v>
      </c>
      <c r="I95" s="84"/>
      <c r="J95" s="84"/>
      <c r="K95" s="84"/>
      <c r="L95" s="13"/>
      <c r="M95" s="81">
        <f t="shared" si="0"/>
        <v>0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514"/>
      <c r="C96" s="513"/>
      <c r="D96" s="83" t="s">
        <v>263</v>
      </c>
      <c r="E96" s="57" t="s">
        <v>264</v>
      </c>
      <c r="F96" s="84">
        <v>0</v>
      </c>
      <c r="G96" s="84">
        <v>0</v>
      </c>
      <c r="H96" s="84">
        <v>0</v>
      </c>
      <c r="I96" s="84"/>
      <c r="J96" s="84"/>
      <c r="K96" s="84"/>
      <c r="L96" s="13"/>
      <c r="M96" s="81">
        <f t="shared" si="0"/>
        <v>0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544" t="s">
        <v>339</v>
      </c>
      <c r="C97" s="513"/>
      <c r="D97" s="83" t="s">
        <v>266</v>
      </c>
      <c r="E97" s="57" t="s">
        <v>267</v>
      </c>
      <c r="F97" s="84">
        <v>0</v>
      </c>
      <c r="G97" s="84">
        <v>0</v>
      </c>
      <c r="H97" s="84">
        <v>0</v>
      </c>
      <c r="I97" s="84"/>
      <c r="J97" s="84"/>
      <c r="K97" s="84"/>
      <c r="L97" s="13"/>
      <c r="M97" s="81">
        <f t="shared" si="0"/>
        <v>0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514"/>
      <c r="C98" s="513"/>
      <c r="D98" s="83" t="s">
        <v>268</v>
      </c>
      <c r="E98" s="57" t="s">
        <v>269</v>
      </c>
      <c r="F98" s="84">
        <v>0</v>
      </c>
      <c r="G98" s="84">
        <v>0</v>
      </c>
      <c r="H98" s="84">
        <v>0</v>
      </c>
      <c r="I98" s="84"/>
      <c r="J98" s="84"/>
      <c r="K98" s="84"/>
      <c r="L98" s="13"/>
      <c r="M98" s="81">
        <f t="shared" si="0"/>
        <v>0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544" t="s">
        <v>340</v>
      </c>
      <c r="C99" s="513"/>
      <c r="D99" s="83" t="s">
        <v>271</v>
      </c>
      <c r="E99" s="57" t="s">
        <v>272</v>
      </c>
      <c r="F99" s="84">
        <v>0</v>
      </c>
      <c r="G99" s="84">
        <v>0</v>
      </c>
      <c r="H99" s="84">
        <v>0</v>
      </c>
      <c r="I99" s="84"/>
      <c r="J99" s="84"/>
      <c r="K99" s="84"/>
      <c r="L99" s="13"/>
      <c r="M99" s="81">
        <f t="shared" si="0"/>
        <v>0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514"/>
      <c r="C100" s="513"/>
      <c r="D100" s="83" t="s">
        <v>273</v>
      </c>
      <c r="E100" s="57" t="s">
        <v>274</v>
      </c>
      <c r="F100" s="84">
        <v>0</v>
      </c>
      <c r="G100" s="84">
        <v>0</v>
      </c>
      <c r="H100" s="84">
        <v>0</v>
      </c>
      <c r="I100" s="84"/>
      <c r="J100" s="84"/>
      <c r="K100" s="84"/>
      <c r="L100" s="13"/>
      <c r="M100" s="81">
        <f t="shared" si="0"/>
        <v>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544" t="s">
        <v>341</v>
      </c>
      <c r="C101" s="513"/>
      <c r="D101" s="83" t="s">
        <v>276</v>
      </c>
      <c r="E101" s="57" t="s">
        <v>277</v>
      </c>
      <c r="F101" s="84">
        <v>2</v>
      </c>
      <c r="G101" s="84">
        <v>0</v>
      </c>
      <c r="H101" s="84">
        <v>0</v>
      </c>
      <c r="I101" s="84"/>
      <c r="J101" s="84"/>
      <c r="K101" s="84"/>
      <c r="L101" s="13"/>
      <c r="M101" s="81">
        <f t="shared" si="0"/>
        <v>2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514"/>
      <c r="C102" s="513"/>
      <c r="D102" s="83" t="s">
        <v>278</v>
      </c>
      <c r="E102" s="57" t="s">
        <v>279</v>
      </c>
      <c r="F102" s="84">
        <v>180</v>
      </c>
      <c r="G102" s="84">
        <v>0</v>
      </c>
      <c r="H102" s="84">
        <v>0</v>
      </c>
      <c r="I102" s="84"/>
      <c r="J102" s="84"/>
      <c r="K102" s="84"/>
      <c r="L102" s="13"/>
      <c r="M102" s="81">
        <f t="shared" si="0"/>
        <v>180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544" t="s">
        <v>342</v>
      </c>
      <c r="C103" s="513"/>
      <c r="D103" s="83" t="s">
        <v>281</v>
      </c>
      <c r="E103" s="57" t="s">
        <v>282</v>
      </c>
      <c r="F103" s="84">
        <v>1</v>
      </c>
      <c r="G103" s="84">
        <v>1</v>
      </c>
      <c r="H103" s="84">
        <v>1</v>
      </c>
      <c r="I103" s="84"/>
      <c r="J103" s="84"/>
      <c r="K103" s="84"/>
      <c r="L103" s="13"/>
      <c r="M103" s="81">
        <f t="shared" si="0"/>
        <v>3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514"/>
      <c r="C104" s="513"/>
      <c r="D104" s="83" t="s">
        <v>283</v>
      </c>
      <c r="E104" s="57" t="s">
        <v>284</v>
      </c>
      <c r="F104" s="84">
        <v>20</v>
      </c>
      <c r="G104" s="84">
        <v>20</v>
      </c>
      <c r="H104" s="84">
        <v>20</v>
      </c>
      <c r="I104" s="84"/>
      <c r="J104" s="84"/>
      <c r="K104" s="84"/>
      <c r="L104" s="13"/>
      <c r="M104" s="81">
        <f t="shared" si="0"/>
        <v>60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544" t="s">
        <v>343</v>
      </c>
      <c r="C105" s="513"/>
      <c r="D105" s="83" t="s">
        <v>286</v>
      </c>
      <c r="E105" s="57" t="s">
        <v>287</v>
      </c>
      <c r="F105" s="84">
        <v>0</v>
      </c>
      <c r="G105" s="84">
        <v>0</v>
      </c>
      <c r="H105" s="84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514"/>
      <c r="C106" s="513"/>
      <c r="D106" s="83" t="s">
        <v>288</v>
      </c>
      <c r="E106" s="57" t="s">
        <v>289</v>
      </c>
      <c r="F106" s="84">
        <v>0</v>
      </c>
      <c r="G106" s="84">
        <v>0</v>
      </c>
      <c r="H106" s="84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544" t="s">
        <v>344</v>
      </c>
      <c r="C107" s="513"/>
      <c r="D107" s="83" t="s">
        <v>291</v>
      </c>
      <c r="E107" s="57" t="s">
        <v>287</v>
      </c>
      <c r="F107" s="84">
        <v>0</v>
      </c>
      <c r="G107" s="84">
        <v>0</v>
      </c>
      <c r="H107" s="84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514"/>
      <c r="C108" s="513"/>
      <c r="D108" s="83" t="s">
        <v>292</v>
      </c>
      <c r="E108" s="57" t="s">
        <v>289</v>
      </c>
      <c r="F108" s="84">
        <v>0</v>
      </c>
      <c r="G108" s="84">
        <v>0</v>
      </c>
      <c r="H108" s="84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544" t="s">
        <v>345</v>
      </c>
      <c r="C109" s="513"/>
      <c r="D109" s="83" t="s">
        <v>294</v>
      </c>
      <c r="E109" s="57" t="s">
        <v>295</v>
      </c>
      <c r="F109" s="84">
        <v>0</v>
      </c>
      <c r="G109" s="84">
        <v>0</v>
      </c>
      <c r="H109" s="84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514"/>
      <c r="C110" s="513"/>
      <c r="D110" s="83" t="s">
        <v>296</v>
      </c>
      <c r="E110" s="57" t="s">
        <v>297</v>
      </c>
      <c r="F110" s="84">
        <v>0</v>
      </c>
      <c r="G110" s="84">
        <v>0</v>
      </c>
      <c r="H110" s="84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544" t="s">
        <v>346</v>
      </c>
      <c r="C111" s="513"/>
      <c r="D111" s="83" t="s">
        <v>299</v>
      </c>
      <c r="E111" s="57" t="s">
        <v>300</v>
      </c>
      <c r="F111" s="84">
        <v>0</v>
      </c>
      <c r="G111" s="84">
        <v>0</v>
      </c>
      <c r="H111" s="84">
        <v>0</v>
      </c>
      <c r="I111" s="84"/>
      <c r="J111" s="84"/>
      <c r="K111" s="84"/>
      <c r="L111" s="13"/>
      <c r="M111" s="81">
        <f t="shared" si="0"/>
        <v>0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514"/>
      <c r="C112" s="513"/>
      <c r="D112" s="83" t="s">
        <v>301</v>
      </c>
      <c r="E112" s="57" t="s">
        <v>302</v>
      </c>
      <c r="F112" s="84">
        <v>0</v>
      </c>
      <c r="G112" s="84">
        <v>0</v>
      </c>
      <c r="H112" s="84">
        <v>0</v>
      </c>
      <c r="I112" s="84"/>
      <c r="J112" s="84"/>
      <c r="K112" s="84"/>
      <c r="L112" s="13"/>
      <c r="M112" s="81">
        <f t="shared" si="0"/>
        <v>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544" t="s">
        <v>347</v>
      </c>
      <c r="C113" s="513"/>
      <c r="D113" s="83" t="s">
        <v>304</v>
      </c>
      <c r="E113" s="57" t="s">
        <v>305</v>
      </c>
      <c r="F113" s="84">
        <v>0</v>
      </c>
      <c r="G113" s="84">
        <v>0</v>
      </c>
      <c r="H113" s="84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514"/>
      <c r="C114" s="513"/>
      <c r="D114" s="83" t="s">
        <v>306</v>
      </c>
      <c r="E114" s="57" t="s">
        <v>307</v>
      </c>
      <c r="F114" s="84">
        <v>0</v>
      </c>
      <c r="G114" s="84">
        <v>0</v>
      </c>
      <c r="H114" s="84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544" t="s">
        <v>348</v>
      </c>
      <c r="C115" s="513"/>
      <c r="D115" s="83" t="s">
        <v>309</v>
      </c>
      <c r="E115" s="57" t="s">
        <v>310</v>
      </c>
      <c r="F115" s="84">
        <v>0</v>
      </c>
      <c r="G115" s="84">
        <v>0</v>
      </c>
      <c r="H115" s="84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514"/>
      <c r="C116" s="513"/>
      <c r="D116" s="83" t="s">
        <v>311</v>
      </c>
      <c r="E116" s="57" t="s">
        <v>312</v>
      </c>
      <c r="F116" s="84">
        <v>0</v>
      </c>
      <c r="G116" s="84">
        <v>0</v>
      </c>
      <c r="H116" s="84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544" t="s">
        <v>349</v>
      </c>
      <c r="C117" s="513"/>
      <c r="D117" s="83" t="s">
        <v>314</v>
      </c>
      <c r="E117" s="57" t="s">
        <v>315</v>
      </c>
      <c r="F117" s="84">
        <v>0</v>
      </c>
      <c r="G117" s="84">
        <v>0</v>
      </c>
      <c r="H117" s="84">
        <v>0</v>
      </c>
      <c r="I117" s="84"/>
      <c r="J117" s="84"/>
      <c r="K117" s="84"/>
      <c r="L117" s="13"/>
      <c r="M117" s="81">
        <f t="shared" si="0"/>
        <v>0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514"/>
      <c r="C118" s="513"/>
      <c r="D118" s="83" t="s">
        <v>316</v>
      </c>
      <c r="E118" s="57" t="s">
        <v>317</v>
      </c>
      <c r="F118" s="84">
        <v>0</v>
      </c>
      <c r="G118" s="84">
        <v>0</v>
      </c>
      <c r="H118" s="84">
        <v>0</v>
      </c>
      <c r="I118" s="84"/>
      <c r="J118" s="84"/>
      <c r="K118" s="84"/>
      <c r="L118" s="13"/>
      <c r="M118" s="81">
        <f t="shared" si="0"/>
        <v>0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544" t="s">
        <v>350</v>
      </c>
      <c r="C119" s="513"/>
      <c r="D119" s="83" t="s">
        <v>319</v>
      </c>
      <c r="E119" s="57" t="s">
        <v>320</v>
      </c>
      <c r="F119" s="84">
        <v>0</v>
      </c>
      <c r="G119" s="84">
        <v>0</v>
      </c>
      <c r="H119" s="84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514"/>
      <c r="C120" s="513"/>
      <c r="D120" s="83" t="s">
        <v>321</v>
      </c>
      <c r="E120" s="57" t="s">
        <v>322</v>
      </c>
      <c r="F120" s="84">
        <v>0</v>
      </c>
      <c r="G120" s="84">
        <v>0</v>
      </c>
      <c r="H120" s="84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544" t="s">
        <v>351</v>
      </c>
      <c r="C121" s="513"/>
      <c r="D121" s="83" t="s">
        <v>324</v>
      </c>
      <c r="E121" s="57" t="s">
        <v>325</v>
      </c>
      <c r="F121" s="84">
        <v>0</v>
      </c>
      <c r="G121" s="84">
        <v>0</v>
      </c>
      <c r="H121" s="84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514"/>
      <c r="C122" s="513"/>
      <c r="D122" s="83" t="s">
        <v>326</v>
      </c>
      <c r="E122" s="57" t="s">
        <v>327</v>
      </c>
      <c r="F122" s="84">
        <v>0</v>
      </c>
      <c r="G122" s="84">
        <v>0</v>
      </c>
      <c r="H122" s="84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544" t="s">
        <v>352</v>
      </c>
      <c r="C123" s="513"/>
      <c r="D123" s="83" t="s">
        <v>329</v>
      </c>
      <c r="E123" s="57" t="s">
        <v>330</v>
      </c>
      <c r="F123" s="84">
        <v>0</v>
      </c>
      <c r="G123" s="84">
        <v>0</v>
      </c>
      <c r="H123" s="84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514"/>
      <c r="C124" s="513"/>
      <c r="D124" s="83" t="s">
        <v>331</v>
      </c>
      <c r="E124" s="57" t="s">
        <v>332</v>
      </c>
      <c r="F124" s="84">
        <v>0</v>
      </c>
      <c r="G124" s="84">
        <v>0</v>
      </c>
      <c r="H124" s="84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545">
        <v>7</v>
      </c>
      <c r="C125" s="513"/>
      <c r="D125" s="89" t="s">
        <v>333</v>
      </c>
      <c r="E125" s="90" t="s">
        <v>334</v>
      </c>
      <c r="F125" s="92">
        <f t="shared" ref="F125:K125" si="15">F93+F95+F97+F99+F101+F103+F105+F107+F109+F111+F113+F115+F117+F119</f>
        <v>3</v>
      </c>
      <c r="G125" s="92">
        <f t="shared" si="15"/>
        <v>1</v>
      </c>
      <c r="H125" s="92">
        <f t="shared" si="15"/>
        <v>1</v>
      </c>
      <c r="I125" s="92">
        <f t="shared" si="15"/>
        <v>0</v>
      </c>
      <c r="J125" s="92">
        <f t="shared" si="15"/>
        <v>0</v>
      </c>
      <c r="K125" s="92">
        <f t="shared" si="15"/>
        <v>0</v>
      </c>
      <c r="L125" s="13"/>
      <c r="M125" s="81">
        <f t="shared" si="0"/>
        <v>5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514"/>
      <c r="C126" s="514"/>
      <c r="D126" s="89" t="s">
        <v>335</v>
      </c>
      <c r="E126" s="90" t="s">
        <v>336</v>
      </c>
      <c r="F126" s="92">
        <f t="shared" ref="F126:K126" si="16">+F94+F96+F98+F100+F102+F104+F106+F108+F110+F112+F114+F116+F118+F120</f>
        <v>200</v>
      </c>
      <c r="G126" s="92">
        <f t="shared" si="16"/>
        <v>20</v>
      </c>
      <c r="H126" s="92">
        <f t="shared" si="16"/>
        <v>20</v>
      </c>
      <c r="I126" s="92">
        <f t="shared" si="16"/>
        <v>0</v>
      </c>
      <c r="J126" s="92">
        <f t="shared" si="16"/>
        <v>0</v>
      </c>
      <c r="K126" s="92">
        <f t="shared" si="16"/>
        <v>0</v>
      </c>
      <c r="L126" s="13"/>
      <c r="M126" s="81">
        <f t="shared" si="0"/>
        <v>240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544" t="s">
        <v>353</v>
      </c>
      <c r="C127" s="541" t="s">
        <v>354</v>
      </c>
      <c r="D127" s="83" t="s">
        <v>257</v>
      </c>
      <c r="E127" s="57" t="s">
        <v>258</v>
      </c>
      <c r="F127" s="84">
        <v>0</v>
      </c>
      <c r="G127" s="84">
        <v>0</v>
      </c>
      <c r="H127" s="84">
        <v>0</v>
      </c>
      <c r="I127" s="84"/>
      <c r="J127" s="84"/>
      <c r="K127" s="84"/>
      <c r="L127" s="13"/>
      <c r="M127" s="81">
        <f t="shared" si="0"/>
        <v>0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513"/>
      <c r="C128" s="513"/>
      <c r="D128" s="83" t="s">
        <v>259</v>
      </c>
      <c r="E128" s="57" t="s">
        <v>260</v>
      </c>
      <c r="F128" s="84">
        <v>0</v>
      </c>
      <c r="G128" s="84">
        <v>0</v>
      </c>
      <c r="H128" s="84">
        <v>0</v>
      </c>
      <c r="I128" s="84"/>
      <c r="J128" s="84"/>
      <c r="K128" s="84"/>
      <c r="L128" s="13"/>
      <c r="M128" s="81">
        <f t="shared" si="0"/>
        <v>0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513"/>
      <c r="C129" s="513"/>
      <c r="D129" s="83" t="s">
        <v>261</v>
      </c>
      <c r="E129" s="57" t="s">
        <v>262</v>
      </c>
      <c r="F129" s="84">
        <v>0</v>
      </c>
      <c r="G129" s="84">
        <v>0</v>
      </c>
      <c r="H129" s="84">
        <v>0</v>
      </c>
      <c r="I129" s="84"/>
      <c r="J129" s="84"/>
      <c r="K129" s="84"/>
      <c r="L129" s="13"/>
      <c r="M129" s="81">
        <f t="shared" si="0"/>
        <v>0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514"/>
      <c r="C130" s="513"/>
      <c r="D130" s="83" t="s">
        <v>263</v>
      </c>
      <c r="E130" s="57" t="s">
        <v>264</v>
      </c>
      <c r="F130" s="84">
        <v>0</v>
      </c>
      <c r="G130" s="84">
        <v>0</v>
      </c>
      <c r="H130" s="84">
        <v>0</v>
      </c>
      <c r="I130" s="84"/>
      <c r="J130" s="84"/>
      <c r="K130" s="84"/>
      <c r="L130" s="13"/>
      <c r="M130" s="81">
        <f t="shared" si="0"/>
        <v>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544" t="s">
        <v>355</v>
      </c>
      <c r="C131" s="513"/>
      <c r="D131" s="83" t="s">
        <v>266</v>
      </c>
      <c r="E131" s="57" t="s">
        <v>267</v>
      </c>
      <c r="F131" s="84">
        <v>0</v>
      </c>
      <c r="G131" s="84">
        <v>0</v>
      </c>
      <c r="H131" s="84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514"/>
      <c r="C132" s="513"/>
      <c r="D132" s="83" t="s">
        <v>268</v>
      </c>
      <c r="E132" s="57" t="s">
        <v>269</v>
      </c>
      <c r="F132" s="84">
        <v>0</v>
      </c>
      <c r="G132" s="84">
        <v>0</v>
      </c>
      <c r="H132" s="84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544" t="s">
        <v>356</v>
      </c>
      <c r="C133" s="513"/>
      <c r="D133" s="83" t="s">
        <v>271</v>
      </c>
      <c r="E133" s="57" t="s">
        <v>272</v>
      </c>
      <c r="F133" s="84">
        <v>0</v>
      </c>
      <c r="G133" s="84">
        <v>0</v>
      </c>
      <c r="H133" s="84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514"/>
      <c r="C134" s="513"/>
      <c r="D134" s="83" t="s">
        <v>273</v>
      </c>
      <c r="E134" s="57" t="s">
        <v>274</v>
      </c>
      <c r="F134" s="84">
        <v>0</v>
      </c>
      <c r="G134" s="84">
        <v>0</v>
      </c>
      <c r="H134" s="84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544" t="s">
        <v>357</v>
      </c>
      <c r="C135" s="513"/>
      <c r="D135" s="83" t="s">
        <v>276</v>
      </c>
      <c r="E135" s="57" t="s">
        <v>277</v>
      </c>
      <c r="F135" s="84">
        <v>0</v>
      </c>
      <c r="G135" s="84">
        <v>0</v>
      </c>
      <c r="H135" s="84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514"/>
      <c r="C136" s="513"/>
      <c r="D136" s="83" t="s">
        <v>278</v>
      </c>
      <c r="E136" s="57" t="s">
        <v>279</v>
      </c>
      <c r="F136" s="84">
        <v>0</v>
      </c>
      <c r="G136" s="84">
        <v>0</v>
      </c>
      <c r="H136" s="84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544" t="s">
        <v>358</v>
      </c>
      <c r="C137" s="513"/>
      <c r="D137" s="83" t="s">
        <v>281</v>
      </c>
      <c r="E137" s="57" t="s">
        <v>282</v>
      </c>
      <c r="F137" s="84">
        <v>0</v>
      </c>
      <c r="G137" s="84">
        <v>0</v>
      </c>
      <c r="H137" s="84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514"/>
      <c r="C138" s="513"/>
      <c r="D138" s="83" t="s">
        <v>283</v>
      </c>
      <c r="E138" s="57" t="s">
        <v>284</v>
      </c>
      <c r="F138" s="84">
        <v>0</v>
      </c>
      <c r="G138" s="84">
        <v>0</v>
      </c>
      <c r="H138" s="84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544" t="s">
        <v>359</v>
      </c>
      <c r="C139" s="513"/>
      <c r="D139" s="83" t="s">
        <v>286</v>
      </c>
      <c r="E139" s="57" t="s">
        <v>287</v>
      </c>
      <c r="F139" s="84">
        <v>0</v>
      </c>
      <c r="G139" s="84">
        <v>0</v>
      </c>
      <c r="H139" s="84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514"/>
      <c r="C140" s="513"/>
      <c r="D140" s="83" t="s">
        <v>288</v>
      </c>
      <c r="E140" s="57" t="s">
        <v>289</v>
      </c>
      <c r="F140" s="84">
        <v>0</v>
      </c>
      <c r="G140" s="84">
        <v>0</v>
      </c>
      <c r="H140" s="84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544" t="s">
        <v>360</v>
      </c>
      <c r="C141" s="513"/>
      <c r="D141" s="83" t="s">
        <v>291</v>
      </c>
      <c r="E141" s="57" t="s">
        <v>287</v>
      </c>
      <c r="F141" s="84">
        <v>0</v>
      </c>
      <c r="G141" s="84">
        <v>0</v>
      </c>
      <c r="H141" s="84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514"/>
      <c r="C142" s="513"/>
      <c r="D142" s="83" t="s">
        <v>292</v>
      </c>
      <c r="E142" s="57" t="s">
        <v>289</v>
      </c>
      <c r="F142" s="84">
        <v>0</v>
      </c>
      <c r="G142" s="84">
        <v>0</v>
      </c>
      <c r="H142" s="84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544" t="s">
        <v>361</v>
      </c>
      <c r="C143" s="513"/>
      <c r="D143" s="83" t="s">
        <v>294</v>
      </c>
      <c r="E143" s="57" t="s">
        <v>295</v>
      </c>
      <c r="F143" s="84">
        <v>0</v>
      </c>
      <c r="G143" s="84">
        <v>0</v>
      </c>
      <c r="H143" s="84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514"/>
      <c r="C144" s="513"/>
      <c r="D144" s="83" t="s">
        <v>296</v>
      </c>
      <c r="E144" s="57" t="s">
        <v>297</v>
      </c>
      <c r="F144" s="84">
        <v>0</v>
      </c>
      <c r="G144" s="84">
        <v>0</v>
      </c>
      <c r="H144" s="84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544" t="s">
        <v>362</v>
      </c>
      <c r="C145" s="513"/>
      <c r="D145" s="83" t="s">
        <v>299</v>
      </c>
      <c r="E145" s="57" t="s">
        <v>300</v>
      </c>
      <c r="F145" s="84">
        <v>0</v>
      </c>
      <c r="G145" s="84">
        <v>0</v>
      </c>
      <c r="H145" s="84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514"/>
      <c r="C146" s="513"/>
      <c r="D146" s="83" t="s">
        <v>301</v>
      </c>
      <c r="E146" s="57" t="s">
        <v>302</v>
      </c>
      <c r="F146" s="84">
        <v>0</v>
      </c>
      <c r="G146" s="84">
        <v>0</v>
      </c>
      <c r="H146" s="84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544" t="s">
        <v>363</v>
      </c>
      <c r="C147" s="513"/>
      <c r="D147" s="83" t="s">
        <v>304</v>
      </c>
      <c r="E147" s="57" t="s">
        <v>305</v>
      </c>
      <c r="F147" s="84">
        <v>0</v>
      </c>
      <c r="G147" s="84">
        <v>0</v>
      </c>
      <c r="H147" s="84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514"/>
      <c r="C148" s="513"/>
      <c r="D148" s="83" t="s">
        <v>306</v>
      </c>
      <c r="E148" s="57" t="s">
        <v>307</v>
      </c>
      <c r="F148" s="84">
        <v>0</v>
      </c>
      <c r="G148" s="84">
        <v>0</v>
      </c>
      <c r="H148" s="84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544" t="s">
        <v>364</v>
      </c>
      <c r="C149" s="513"/>
      <c r="D149" s="83" t="s">
        <v>309</v>
      </c>
      <c r="E149" s="57" t="s">
        <v>310</v>
      </c>
      <c r="F149" s="84">
        <v>0</v>
      </c>
      <c r="G149" s="84">
        <v>0</v>
      </c>
      <c r="H149" s="84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514"/>
      <c r="C150" s="513"/>
      <c r="D150" s="83" t="s">
        <v>311</v>
      </c>
      <c r="E150" s="57" t="s">
        <v>312</v>
      </c>
      <c r="F150" s="84">
        <v>0</v>
      </c>
      <c r="G150" s="84">
        <v>0</v>
      </c>
      <c r="H150" s="84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544" t="s">
        <v>365</v>
      </c>
      <c r="C151" s="513"/>
      <c r="D151" s="83" t="s">
        <v>314</v>
      </c>
      <c r="E151" s="57" t="s">
        <v>315</v>
      </c>
      <c r="F151" s="84">
        <v>0</v>
      </c>
      <c r="G151" s="84">
        <v>0</v>
      </c>
      <c r="H151" s="84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514"/>
      <c r="C152" s="513"/>
      <c r="D152" s="83" t="s">
        <v>316</v>
      </c>
      <c r="E152" s="57" t="s">
        <v>317</v>
      </c>
      <c r="F152" s="84">
        <v>0</v>
      </c>
      <c r="G152" s="84">
        <v>0</v>
      </c>
      <c r="H152" s="84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544" t="s">
        <v>366</v>
      </c>
      <c r="C153" s="513"/>
      <c r="D153" s="83" t="s">
        <v>319</v>
      </c>
      <c r="E153" s="57" t="s">
        <v>320</v>
      </c>
      <c r="F153" s="84">
        <v>0</v>
      </c>
      <c r="G153" s="84">
        <v>0</v>
      </c>
      <c r="H153" s="84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514"/>
      <c r="C154" s="513"/>
      <c r="D154" s="83" t="s">
        <v>321</v>
      </c>
      <c r="E154" s="57" t="s">
        <v>322</v>
      </c>
      <c r="F154" s="84">
        <v>0</v>
      </c>
      <c r="G154" s="84">
        <v>0</v>
      </c>
      <c r="H154" s="84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544" t="s">
        <v>367</v>
      </c>
      <c r="C155" s="513"/>
      <c r="D155" s="83" t="s">
        <v>324</v>
      </c>
      <c r="E155" s="57" t="s">
        <v>325</v>
      </c>
      <c r="F155" s="84">
        <v>0</v>
      </c>
      <c r="G155" s="84">
        <v>0</v>
      </c>
      <c r="H155" s="84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514"/>
      <c r="C156" s="513"/>
      <c r="D156" s="83" t="s">
        <v>326</v>
      </c>
      <c r="E156" s="57" t="s">
        <v>327</v>
      </c>
      <c r="F156" s="84">
        <v>0</v>
      </c>
      <c r="G156" s="84">
        <v>0</v>
      </c>
      <c r="H156" s="84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544" t="s">
        <v>368</v>
      </c>
      <c r="C157" s="513"/>
      <c r="D157" s="83" t="s">
        <v>329</v>
      </c>
      <c r="E157" s="57" t="s">
        <v>330</v>
      </c>
      <c r="F157" s="84">
        <v>0</v>
      </c>
      <c r="G157" s="84">
        <v>0</v>
      </c>
      <c r="H157" s="84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514"/>
      <c r="C158" s="513"/>
      <c r="D158" s="83" t="s">
        <v>331</v>
      </c>
      <c r="E158" s="57" t="s">
        <v>332</v>
      </c>
      <c r="F158" s="84">
        <v>0</v>
      </c>
      <c r="G158" s="84">
        <v>0</v>
      </c>
      <c r="H158" s="84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538">
        <v>8</v>
      </c>
      <c r="C159" s="513"/>
      <c r="D159" s="89" t="s">
        <v>333</v>
      </c>
      <c r="E159" s="90" t="s">
        <v>334</v>
      </c>
      <c r="F159" s="92">
        <f t="shared" ref="F159:K159" si="17">F127+F129+F131+F133+F135+F137+F139+F141+F143+F145+F147+F149+F151+F153</f>
        <v>0</v>
      </c>
      <c r="G159" s="92">
        <f t="shared" si="17"/>
        <v>0</v>
      </c>
      <c r="H159" s="92">
        <f t="shared" si="17"/>
        <v>0</v>
      </c>
      <c r="I159" s="92">
        <f t="shared" si="17"/>
        <v>0</v>
      </c>
      <c r="J159" s="92">
        <f t="shared" si="17"/>
        <v>0</v>
      </c>
      <c r="K159" s="92">
        <f t="shared" si="17"/>
        <v>0</v>
      </c>
      <c r="L159" s="13"/>
      <c r="M159" s="81">
        <f t="shared" si="0"/>
        <v>0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514"/>
      <c r="C160" s="514"/>
      <c r="D160" s="89" t="s">
        <v>335</v>
      </c>
      <c r="E160" s="90" t="s">
        <v>336</v>
      </c>
      <c r="F160" s="92">
        <f t="shared" ref="F160:K160" si="18">+F128+F130+F132+F134+F136+F138+F140+F142+F144+F146+F148+F150+F152+F154</f>
        <v>0</v>
      </c>
      <c r="G160" s="92">
        <f t="shared" si="18"/>
        <v>0</v>
      </c>
      <c r="H160" s="92">
        <f t="shared" si="18"/>
        <v>0</v>
      </c>
      <c r="I160" s="92">
        <f t="shared" si="18"/>
        <v>0</v>
      </c>
      <c r="J160" s="92">
        <f t="shared" si="18"/>
        <v>0</v>
      </c>
      <c r="K160" s="92">
        <f t="shared" si="18"/>
        <v>0</v>
      </c>
      <c r="L160" s="13"/>
      <c r="M160" s="81">
        <f t="shared" si="0"/>
        <v>0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542" t="s">
        <v>369</v>
      </c>
      <c r="C161" s="541" t="s">
        <v>370</v>
      </c>
      <c r="D161" s="83" t="s">
        <v>371</v>
      </c>
      <c r="E161" s="57" t="s">
        <v>372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514"/>
      <c r="C162" s="513"/>
      <c r="D162" s="83" t="s">
        <v>373</v>
      </c>
      <c r="E162" s="57" t="s">
        <v>374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542" t="s">
        <v>375</v>
      </c>
      <c r="C163" s="513"/>
      <c r="D163" s="83" t="s">
        <v>376</v>
      </c>
      <c r="E163" s="57" t="s">
        <v>377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514"/>
      <c r="C164" s="513"/>
      <c r="D164" s="83" t="s">
        <v>378</v>
      </c>
      <c r="E164" s="57" t="s">
        <v>379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542" t="s">
        <v>380</v>
      </c>
      <c r="C165" s="513"/>
      <c r="D165" s="83" t="s">
        <v>381</v>
      </c>
      <c r="E165" s="57" t="s">
        <v>382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514"/>
      <c r="C166" s="513"/>
      <c r="D166" s="83" t="s">
        <v>383</v>
      </c>
      <c r="E166" s="57" t="s">
        <v>384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542" t="s">
        <v>385</v>
      </c>
      <c r="C167" s="513"/>
      <c r="D167" s="83" t="s">
        <v>386</v>
      </c>
      <c r="E167" s="57" t="s">
        <v>387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514"/>
      <c r="C168" s="513"/>
      <c r="D168" s="83" t="s">
        <v>388</v>
      </c>
      <c r="E168" s="57" t="s">
        <v>389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542" t="s">
        <v>390</v>
      </c>
      <c r="C169" s="513"/>
      <c r="D169" s="83" t="s">
        <v>391</v>
      </c>
      <c r="E169" s="57" t="s">
        <v>392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514"/>
      <c r="C170" s="513"/>
      <c r="D170" s="83" t="s">
        <v>393</v>
      </c>
      <c r="E170" s="57" t="s">
        <v>394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542" t="s">
        <v>395</v>
      </c>
      <c r="C171" s="513"/>
      <c r="D171" s="83" t="s">
        <v>396</v>
      </c>
      <c r="E171" s="57" t="s">
        <v>397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514"/>
      <c r="C172" s="513"/>
      <c r="D172" s="83" t="s">
        <v>398</v>
      </c>
      <c r="E172" s="57" t="s">
        <v>399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542" t="s">
        <v>400</v>
      </c>
      <c r="C173" s="513"/>
      <c r="D173" s="83" t="s">
        <v>401</v>
      </c>
      <c r="E173" s="57" t="s">
        <v>402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514"/>
      <c r="C174" s="513"/>
      <c r="D174" s="83" t="s">
        <v>403</v>
      </c>
      <c r="E174" s="57" t="s">
        <v>404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542" t="s">
        <v>405</v>
      </c>
      <c r="C175" s="513"/>
      <c r="D175" s="83" t="s">
        <v>406</v>
      </c>
      <c r="E175" s="57" t="s">
        <v>407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514"/>
      <c r="C176" s="513"/>
      <c r="D176" s="83" t="s">
        <v>408</v>
      </c>
      <c r="E176" s="57" t="s">
        <v>409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538">
        <v>9</v>
      </c>
      <c r="C177" s="513"/>
      <c r="D177" s="89" t="s">
        <v>333</v>
      </c>
      <c r="E177" s="90" t="s">
        <v>410</v>
      </c>
      <c r="F177" s="116">
        <f t="shared" ref="F177:H177" si="19">F161+F163+F165+F167+F169+F171+F173+F175</f>
        <v>260</v>
      </c>
      <c r="G177" s="116">
        <f t="shared" si="19"/>
        <v>595</v>
      </c>
      <c r="H177" s="116">
        <f t="shared" si="19"/>
        <v>260</v>
      </c>
      <c r="I177" s="116">
        <f t="shared" ref="I177:K177" si="20">I161+I163+I165+I167+I169+I171+I173+I175</f>
        <v>0</v>
      </c>
      <c r="J177" s="116">
        <f t="shared" si="20"/>
        <v>0</v>
      </c>
      <c r="K177" s="116">
        <f t="shared" si="20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514"/>
      <c r="C178" s="514"/>
      <c r="D178" s="89" t="s">
        <v>335</v>
      </c>
      <c r="E178" s="90" t="s">
        <v>411</v>
      </c>
      <c r="F178" s="92">
        <f t="shared" ref="F178:H178" si="21">+F162+F164+F166+F168+F170+F172+F174+F176</f>
        <v>846</v>
      </c>
      <c r="G178" s="92">
        <f t="shared" si="21"/>
        <v>19999</v>
      </c>
      <c r="H178" s="92">
        <f t="shared" si="21"/>
        <v>845</v>
      </c>
      <c r="I178" s="92">
        <f t="shared" ref="I178:K178" si="22">+I162+I164+I166+I168+I170+I172+I174+I176</f>
        <v>0</v>
      </c>
      <c r="J178" s="92">
        <f t="shared" si="22"/>
        <v>0</v>
      </c>
      <c r="K178" s="92">
        <f t="shared" si="22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412</v>
      </c>
      <c r="C179" s="541" t="s">
        <v>413</v>
      </c>
      <c r="D179" s="119" t="s">
        <v>414</v>
      </c>
      <c r="E179" s="120" t="s">
        <v>415</v>
      </c>
      <c r="F179" s="80">
        <v>208</v>
      </c>
      <c r="G179" s="80">
        <v>95</v>
      </c>
      <c r="H179" s="80">
        <v>58</v>
      </c>
      <c r="I179" s="80"/>
      <c r="J179" s="80"/>
      <c r="K179" s="80"/>
      <c r="L179" s="13"/>
      <c r="M179" s="81">
        <f t="shared" si="0"/>
        <v>361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542" t="s">
        <v>416</v>
      </c>
      <c r="C180" s="513"/>
      <c r="D180" s="83" t="s">
        <v>417</v>
      </c>
      <c r="E180" s="57" t="s">
        <v>418</v>
      </c>
      <c r="F180" s="84">
        <v>9</v>
      </c>
      <c r="G180" s="84">
        <v>7</v>
      </c>
      <c r="H180" s="84">
        <v>4</v>
      </c>
      <c r="I180" s="84"/>
      <c r="J180" s="84"/>
      <c r="K180" s="84"/>
      <c r="L180" s="13"/>
      <c r="M180" s="81">
        <f t="shared" si="0"/>
        <v>20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514"/>
      <c r="C181" s="513"/>
      <c r="D181" s="119" t="s">
        <v>419</v>
      </c>
      <c r="E181" s="120" t="s">
        <v>420</v>
      </c>
      <c r="F181" s="80">
        <v>9</v>
      </c>
      <c r="G181" s="80">
        <v>7</v>
      </c>
      <c r="H181" s="80">
        <v>4</v>
      </c>
      <c r="I181" s="80"/>
      <c r="J181" s="80"/>
      <c r="K181" s="80"/>
      <c r="L181" s="13"/>
      <c r="M181" s="81">
        <f t="shared" si="0"/>
        <v>20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543" t="s">
        <v>421</v>
      </c>
      <c r="C182" s="513"/>
      <c r="D182" s="83" t="s">
        <v>422</v>
      </c>
      <c r="E182" s="57" t="s">
        <v>423</v>
      </c>
      <c r="F182" s="84">
        <v>9</v>
      </c>
      <c r="G182" s="84">
        <v>6</v>
      </c>
      <c r="H182" s="84">
        <v>4</v>
      </c>
      <c r="I182" s="84"/>
      <c r="J182" s="84"/>
      <c r="K182" s="84"/>
      <c r="L182" s="13"/>
      <c r="M182" s="81">
        <f t="shared" si="0"/>
        <v>19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514"/>
      <c r="C183" s="513"/>
      <c r="D183" s="119" t="s">
        <v>424</v>
      </c>
      <c r="E183" s="120" t="s">
        <v>425</v>
      </c>
      <c r="F183" s="80">
        <v>9</v>
      </c>
      <c r="G183" s="80">
        <v>7</v>
      </c>
      <c r="H183" s="80">
        <v>4</v>
      </c>
      <c r="I183" s="80"/>
      <c r="J183" s="80"/>
      <c r="K183" s="80"/>
      <c r="L183" s="13"/>
      <c r="M183" s="81">
        <f t="shared" si="0"/>
        <v>20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543" t="s">
        <v>426</v>
      </c>
      <c r="C184" s="513"/>
      <c r="D184" s="83" t="s">
        <v>427</v>
      </c>
      <c r="E184" s="57" t="s">
        <v>428</v>
      </c>
      <c r="F184" s="84">
        <v>51</v>
      </c>
      <c r="G184" s="84">
        <v>24</v>
      </c>
      <c r="H184" s="84">
        <v>17</v>
      </c>
      <c r="I184" s="84"/>
      <c r="J184" s="84"/>
      <c r="K184" s="84"/>
      <c r="L184" s="13"/>
      <c r="M184" s="81">
        <f t="shared" si="0"/>
        <v>92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514"/>
      <c r="C185" s="513"/>
      <c r="D185" s="119" t="s">
        <v>429</v>
      </c>
      <c r="E185" s="120" t="s">
        <v>430</v>
      </c>
      <c r="F185" s="80">
        <v>51</v>
      </c>
      <c r="G185" s="80">
        <v>24</v>
      </c>
      <c r="H185" s="80">
        <v>17</v>
      </c>
      <c r="I185" s="80"/>
      <c r="J185" s="80"/>
      <c r="K185" s="80"/>
      <c r="L185" s="13"/>
      <c r="M185" s="81">
        <f t="shared" si="0"/>
        <v>92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431</v>
      </c>
      <c r="C186" s="513"/>
      <c r="D186" s="83" t="s">
        <v>432</v>
      </c>
      <c r="E186" s="57" t="s">
        <v>433</v>
      </c>
      <c r="F186" s="84">
        <v>205</v>
      </c>
      <c r="G186" s="84">
        <v>94</v>
      </c>
      <c r="H186" s="84">
        <v>54</v>
      </c>
      <c r="I186" s="84"/>
      <c r="J186" s="84"/>
      <c r="K186" s="84"/>
      <c r="L186" s="13"/>
      <c r="M186" s="81">
        <f t="shared" si="0"/>
        <v>353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434</v>
      </c>
      <c r="C187" s="513"/>
      <c r="D187" s="83" t="s">
        <v>435</v>
      </c>
      <c r="E187" s="57" t="s">
        <v>436</v>
      </c>
      <c r="F187" s="84">
        <v>207</v>
      </c>
      <c r="G187" s="84">
        <v>94</v>
      </c>
      <c r="H187" s="84">
        <v>58</v>
      </c>
      <c r="I187" s="84"/>
      <c r="J187" s="84"/>
      <c r="K187" s="84"/>
      <c r="L187" s="13"/>
      <c r="M187" s="81">
        <f t="shared" si="0"/>
        <v>359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437</v>
      </c>
      <c r="C188" s="513"/>
      <c r="D188" s="83" t="s">
        <v>438</v>
      </c>
      <c r="E188" s="57" t="s">
        <v>439</v>
      </c>
      <c r="F188" s="84">
        <v>202</v>
      </c>
      <c r="G188" s="84">
        <v>95</v>
      </c>
      <c r="H188" s="84">
        <v>57</v>
      </c>
      <c r="I188" s="84"/>
      <c r="J188" s="84"/>
      <c r="K188" s="84"/>
      <c r="L188" s="13"/>
      <c r="M188" s="81">
        <f t="shared" si="0"/>
        <v>354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440</v>
      </c>
      <c r="C189" s="513"/>
      <c r="D189" s="83" t="s">
        <v>441</v>
      </c>
      <c r="E189" s="57" t="s">
        <v>442</v>
      </c>
      <c r="F189" s="84">
        <v>204</v>
      </c>
      <c r="G189" s="84">
        <v>94</v>
      </c>
      <c r="H189" s="84">
        <v>58</v>
      </c>
      <c r="I189" s="84"/>
      <c r="J189" s="84"/>
      <c r="K189" s="84"/>
      <c r="L189" s="13"/>
      <c r="M189" s="81">
        <f t="shared" si="0"/>
        <v>356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443</v>
      </c>
      <c r="C190" s="513"/>
      <c r="D190" s="83" t="s">
        <v>444</v>
      </c>
      <c r="E190" s="57" t="s">
        <v>445</v>
      </c>
      <c r="F190" s="84">
        <v>193</v>
      </c>
      <c r="G190" s="84">
        <v>89</v>
      </c>
      <c r="H190" s="84">
        <v>50</v>
      </c>
      <c r="I190" s="84"/>
      <c r="J190" s="84"/>
      <c r="K190" s="84"/>
      <c r="L190" s="13"/>
      <c r="M190" s="81">
        <f t="shared" si="0"/>
        <v>332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446</v>
      </c>
      <c r="C191" s="513"/>
      <c r="D191" s="83" t="s">
        <v>447</v>
      </c>
      <c r="E191" s="57" t="s">
        <v>448</v>
      </c>
      <c r="F191" s="84">
        <v>171</v>
      </c>
      <c r="G191" s="84">
        <v>74</v>
      </c>
      <c r="H191" s="84">
        <v>41</v>
      </c>
      <c r="I191" s="84"/>
      <c r="J191" s="84"/>
      <c r="K191" s="84"/>
      <c r="L191" s="13"/>
      <c r="M191" s="81">
        <f t="shared" si="0"/>
        <v>286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449</v>
      </c>
      <c r="C192" s="513"/>
      <c r="D192" s="83" t="s">
        <v>450</v>
      </c>
      <c r="E192" s="57" t="s">
        <v>451</v>
      </c>
      <c r="F192" s="84">
        <v>94</v>
      </c>
      <c r="G192" s="84">
        <v>42</v>
      </c>
      <c r="H192" s="84">
        <v>34</v>
      </c>
      <c r="I192" s="84"/>
      <c r="J192" s="84"/>
      <c r="K192" s="84"/>
      <c r="L192" s="13"/>
      <c r="M192" s="81">
        <f t="shared" si="0"/>
        <v>170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514"/>
      <c r="D193" s="89" t="s">
        <v>452</v>
      </c>
      <c r="E193" s="90" t="s">
        <v>453</v>
      </c>
      <c r="F193" s="92">
        <v>70</v>
      </c>
      <c r="G193" s="92">
        <v>31</v>
      </c>
      <c r="H193" s="92">
        <v>18</v>
      </c>
      <c r="I193" s="92"/>
      <c r="J193" s="92"/>
      <c r="K193" s="92"/>
      <c r="L193" s="13"/>
      <c r="M193" s="81">
        <f t="shared" si="0"/>
        <v>119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542" t="s">
        <v>454</v>
      </c>
      <c r="C194" s="541" t="s">
        <v>455</v>
      </c>
      <c r="D194" s="83" t="s">
        <v>456</v>
      </c>
      <c r="E194" s="57" t="s">
        <v>457</v>
      </c>
      <c r="F194" s="84">
        <v>15</v>
      </c>
      <c r="G194" s="84">
        <v>15</v>
      </c>
      <c r="H194" s="84">
        <v>15</v>
      </c>
      <c r="I194" s="84"/>
      <c r="J194" s="84"/>
      <c r="K194" s="84"/>
      <c r="L194" s="13"/>
      <c r="M194" s="81">
        <f t="shared" si="0"/>
        <v>45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514"/>
      <c r="C195" s="513"/>
      <c r="D195" s="83" t="s">
        <v>458</v>
      </c>
      <c r="E195" s="57" t="s">
        <v>459</v>
      </c>
      <c r="F195" s="84">
        <v>25</v>
      </c>
      <c r="G195" s="84">
        <v>24</v>
      </c>
      <c r="H195" s="84">
        <v>24</v>
      </c>
      <c r="I195" s="84"/>
      <c r="J195" s="84"/>
      <c r="K195" s="84"/>
      <c r="L195" s="13"/>
      <c r="M195" s="81">
        <f t="shared" si="0"/>
        <v>73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542" t="s">
        <v>460</v>
      </c>
      <c r="C196" s="513"/>
      <c r="D196" s="83" t="s">
        <v>461</v>
      </c>
      <c r="E196" s="57" t="s">
        <v>462</v>
      </c>
      <c r="F196" s="84">
        <v>2</v>
      </c>
      <c r="G196" s="84">
        <v>0</v>
      </c>
      <c r="H196" s="84">
        <v>0</v>
      </c>
      <c r="I196" s="84"/>
      <c r="J196" s="84"/>
      <c r="K196" s="84"/>
      <c r="L196" s="13"/>
      <c r="M196" s="81">
        <f t="shared" si="0"/>
        <v>2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514"/>
      <c r="C197" s="513"/>
      <c r="D197" s="83" t="s">
        <v>463</v>
      </c>
      <c r="E197" s="57" t="s">
        <v>464</v>
      </c>
      <c r="F197" s="84">
        <v>180</v>
      </c>
      <c r="G197" s="84">
        <v>0</v>
      </c>
      <c r="H197" s="84">
        <v>0</v>
      </c>
      <c r="I197" s="84"/>
      <c r="J197" s="84"/>
      <c r="K197" s="84"/>
      <c r="L197" s="13"/>
      <c r="M197" s="81">
        <f t="shared" si="0"/>
        <v>180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542" t="s">
        <v>465</v>
      </c>
      <c r="C198" s="513"/>
      <c r="D198" s="83" t="s">
        <v>466</v>
      </c>
      <c r="E198" s="57" t="s">
        <v>467</v>
      </c>
      <c r="F198" s="84">
        <v>0</v>
      </c>
      <c r="G198" s="84">
        <v>0</v>
      </c>
      <c r="H198" s="84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514"/>
      <c r="C199" s="513"/>
      <c r="D199" s="83" t="s">
        <v>468</v>
      </c>
      <c r="E199" s="57" t="s">
        <v>469</v>
      </c>
      <c r="F199" s="84">
        <v>0</v>
      </c>
      <c r="G199" s="84">
        <v>0</v>
      </c>
      <c r="H199" s="84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542" t="s">
        <v>470</v>
      </c>
      <c r="C200" s="513"/>
      <c r="D200" s="83" t="s">
        <v>471</v>
      </c>
      <c r="E200" s="57" t="s">
        <v>57</v>
      </c>
      <c r="F200" s="84">
        <v>0</v>
      </c>
      <c r="G200" s="84">
        <v>0</v>
      </c>
      <c r="H200" s="84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514"/>
      <c r="C201" s="513"/>
      <c r="D201" s="83" t="s">
        <v>472</v>
      </c>
      <c r="E201" s="57" t="s">
        <v>473</v>
      </c>
      <c r="F201" s="84">
        <v>0</v>
      </c>
      <c r="G201" s="84">
        <v>0</v>
      </c>
      <c r="H201" s="84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542" t="s">
        <v>474</v>
      </c>
      <c r="C202" s="513"/>
      <c r="D202" s="83" t="s">
        <v>475</v>
      </c>
      <c r="E202" s="57" t="s">
        <v>476</v>
      </c>
      <c r="F202" s="84">
        <v>0</v>
      </c>
      <c r="G202" s="84">
        <v>0</v>
      </c>
      <c r="H202" s="84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514"/>
      <c r="C203" s="513"/>
      <c r="D203" s="83" t="s">
        <v>477</v>
      </c>
      <c r="E203" s="57" t="s">
        <v>478</v>
      </c>
      <c r="F203" s="84">
        <v>0</v>
      </c>
      <c r="G203" s="84">
        <v>0</v>
      </c>
      <c r="H203" s="84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542" t="s">
        <v>479</v>
      </c>
      <c r="C204" s="513"/>
      <c r="D204" s="83" t="s">
        <v>480</v>
      </c>
      <c r="E204" s="57" t="s">
        <v>481</v>
      </c>
      <c r="F204" s="84">
        <v>0</v>
      </c>
      <c r="G204" s="84">
        <v>0</v>
      </c>
      <c r="H204" s="84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514"/>
      <c r="C205" s="513"/>
      <c r="D205" s="83" t="s">
        <v>482</v>
      </c>
      <c r="E205" s="57" t="s">
        <v>483</v>
      </c>
      <c r="F205" s="84">
        <v>0</v>
      </c>
      <c r="G205" s="84">
        <v>0</v>
      </c>
      <c r="H205" s="84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514"/>
      <c r="D206" s="89" t="s">
        <v>484</v>
      </c>
      <c r="E206" s="90" t="s">
        <v>485</v>
      </c>
      <c r="F206" s="92">
        <f t="shared" ref="F206:K206" si="23">+F194+F196+F200+F202+F204</f>
        <v>17</v>
      </c>
      <c r="G206" s="92">
        <f t="shared" si="23"/>
        <v>15</v>
      </c>
      <c r="H206" s="92">
        <f t="shared" si="23"/>
        <v>15</v>
      </c>
      <c r="I206" s="92">
        <f t="shared" si="23"/>
        <v>0</v>
      </c>
      <c r="J206" s="92">
        <f t="shared" si="23"/>
        <v>0</v>
      </c>
      <c r="K206" s="92">
        <f t="shared" si="23"/>
        <v>0</v>
      </c>
      <c r="L206" s="13"/>
      <c r="M206" s="81">
        <f t="shared" si="0"/>
        <v>47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486</v>
      </c>
      <c r="C207" s="541" t="s">
        <v>487</v>
      </c>
      <c r="D207" s="123" t="s">
        <v>488</v>
      </c>
      <c r="E207" s="95" t="s">
        <v>489</v>
      </c>
      <c r="F207" s="84">
        <v>0</v>
      </c>
      <c r="G207" s="84">
        <v>0</v>
      </c>
      <c r="H207" s="84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490</v>
      </c>
      <c r="C208" s="513"/>
      <c r="D208" s="123" t="s">
        <v>491</v>
      </c>
      <c r="E208" s="95" t="s">
        <v>492</v>
      </c>
      <c r="F208" s="84">
        <v>0</v>
      </c>
      <c r="G208" s="84">
        <v>0</v>
      </c>
      <c r="H208" s="84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493</v>
      </c>
      <c r="C209" s="513"/>
      <c r="D209" s="123" t="s">
        <v>494</v>
      </c>
      <c r="E209" s="95" t="s">
        <v>495</v>
      </c>
      <c r="F209" s="84">
        <v>0</v>
      </c>
      <c r="G209" s="84">
        <v>0</v>
      </c>
      <c r="H209" s="84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496</v>
      </c>
      <c r="C210" s="513"/>
      <c r="D210" s="123" t="s">
        <v>497</v>
      </c>
      <c r="E210" s="95" t="s">
        <v>498</v>
      </c>
      <c r="F210" s="84">
        <v>0</v>
      </c>
      <c r="G210" s="84">
        <v>0</v>
      </c>
      <c r="H210" s="84">
        <v>0</v>
      </c>
      <c r="I210" s="84"/>
      <c r="J210" s="84"/>
      <c r="K210" s="84"/>
      <c r="L210" s="13"/>
      <c r="M210" s="81">
        <f t="shared" si="0"/>
        <v>0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514"/>
      <c r="D211" s="124" t="s">
        <v>499</v>
      </c>
      <c r="E211" s="90" t="s">
        <v>500</v>
      </c>
      <c r="F211" s="92">
        <f t="shared" ref="F211:K211" si="24">+F207+F208+F209+F210</f>
        <v>0</v>
      </c>
      <c r="G211" s="92">
        <f t="shared" si="24"/>
        <v>0</v>
      </c>
      <c r="H211" s="92">
        <f t="shared" si="24"/>
        <v>0</v>
      </c>
      <c r="I211" s="92">
        <f t="shared" si="24"/>
        <v>0</v>
      </c>
      <c r="J211" s="92">
        <f t="shared" si="24"/>
        <v>0</v>
      </c>
      <c r="K211" s="92">
        <f t="shared" si="24"/>
        <v>0</v>
      </c>
      <c r="L211" s="13"/>
      <c r="M211" s="81">
        <f t="shared" si="0"/>
        <v>0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501</v>
      </c>
      <c r="C212" s="541" t="s">
        <v>502</v>
      </c>
      <c r="D212" s="123" t="s">
        <v>503</v>
      </c>
      <c r="E212" s="95" t="s">
        <v>504</v>
      </c>
      <c r="F212" s="84">
        <v>0</v>
      </c>
      <c r="G212" s="84">
        <v>0</v>
      </c>
      <c r="H212" s="84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505</v>
      </c>
      <c r="C213" s="513"/>
      <c r="D213" s="123" t="s">
        <v>506</v>
      </c>
      <c r="E213" s="95" t="s">
        <v>507</v>
      </c>
      <c r="F213" s="84">
        <v>0</v>
      </c>
      <c r="G213" s="84">
        <v>0</v>
      </c>
      <c r="H213" s="84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508</v>
      </c>
      <c r="C214" s="513"/>
      <c r="D214" s="123" t="s">
        <v>509</v>
      </c>
      <c r="E214" s="95" t="s">
        <v>510</v>
      </c>
      <c r="F214" s="84">
        <v>0</v>
      </c>
      <c r="G214" s="84">
        <v>0</v>
      </c>
      <c r="H214" s="84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511</v>
      </c>
      <c r="C215" s="513"/>
      <c r="D215" s="123" t="s">
        <v>512</v>
      </c>
      <c r="E215" s="95" t="s">
        <v>513</v>
      </c>
      <c r="F215" s="84">
        <v>2</v>
      </c>
      <c r="G215" s="84">
        <v>0</v>
      </c>
      <c r="H215" s="84">
        <v>0</v>
      </c>
      <c r="I215" s="84"/>
      <c r="J215" s="84"/>
      <c r="K215" s="84"/>
      <c r="L215" s="13"/>
      <c r="M215" s="81">
        <f t="shared" si="0"/>
        <v>2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514"/>
      <c r="D216" s="124" t="s">
        <v>514</v>
      </c>
      <c r="E216" s="90" t="s">
        <v>515</v>
      </c>
      <c r="F216" s="92">
        <f t="shared" ref="F216:K216" si="25">+F212+F213+F214+F215</f>
        <v>2</v>
      </c>
      <c r="G216" s="92">
        <f t="shared" si="25"/>
        <v>0</v>
      </c>
      <c r="H216" s="92">
        <f t="shared" si="25"/>
        <v>0</v>
      </c>
      <c r="I216" s="92">
        <f t="shared" si="25"/>
        <v>0</v>
      </c>
      <c r="J216" s="92">
        <f t="shared" si="25"/>
        <v>0</v>
      </c>
      <c r="K216" s="92">
        <f t="shared" si="25"/>
        <v>0</v>
      </c>
      <c r="L216" s="13"/>
      <c r="M216" s="81">
        <f t="shared" si="0"/>
        <v>2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516</v>
      </c>
      <c r="C217" s="541" t="s">
        <v>517</v>
      </c>
      <c r="D217" s="123" t="s">
        <v>518</v>
      </c>
      <c r="E217" s="95" t="s">
        <v>519</v>
      </c>
      <c r="F217" s="84">
        <v>0</v>
      </c>
      <c r="G217" s="84">
        <v>0</v>
      </c>
      <c r="H217" s="84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520</v>
      </c>
      <c r="C218" s="513"/>
      <c r="D218" s="123" t="s">
        <v>521</v>
      </c>
      <c r="E218" s="95" t="s">
        <v>522</v>
      </c>
      <c r="F218" s="84">
        <v>0</v>
      </c>
      <c r="G218" s="84">
        <v>0</v>
      </c>
      <c r="H218" s="84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523</v>
      </c>
      <c r="C219" s="513"/>
      <c r="D219" s="123" t="s">
        <v>524</v>
      </c>
      <c r="E219" s="95" t="s">
        <v>525</v>
      </c>
      <c r="F219" s="84">
        <v>0</v>
      </c>
      <c r="G219" s="84">
        <v>0</v>
      </c>
      <c r="H219" s="84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526</v>
      </c>
      <c r="C220" s="513"/>
      <c r="D220" s="123" t="s">
        <v>527</v>
      </c>
      <c r="E220" s="95" t="s">
        <v>528</v>
      </c>
      <c r="F220" s="84">
        <v>0</v>
      </c>
      <c r="G220" s="84">
        <v>0</v>
      </c>
      <c r="H220" s="84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514"/>
      <c r="D221" s="124" t="s">
        <v>529</v>
      </c>
      <c r="E221" s="90" t="s">
        <v>530</v>
      </c>
      <c r="F221" s="92">
        <f t="shared" ref="F221:K221" si="26">+F217+F218+F219+F220</f>
        <v>0</v>
      </c>
      <c r="G221" s="92">
        <f t="shared" si="26"/>
        <v>0</v>
      </c>
      <c r="H221" s="92">
        <f t="shared" si="26"/>
        <v>0</v>
      </c>
      <c r="I221" s="92">
        <f t="shared" si="26"/>
        <v>0</v>
      </c>
      <c r="J221" s="92">
        <f t="shared" si="26"/>
        <v>0</v>
      </c>
      <c r="K221" s="92">
        <f t="shared" si="26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531</v>
      </c>
      <c r="C222" s="541" t="s">
        <v>532</v>
      </c>
      <c r="D222" s="83" t="s">
        <v>533</v>
      </c>
      <c r="E222" s="57" t="s">
        <v>534</v>
      </c>
      <c r="F222" s="84">
        <v>0</v>
      </c>
      <c r="G222" s="84">
        <v>0</v>
      </c>
      <c r="H222" s="84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535</v>
      </c>
      <c r="C223" s="513"/>
      <c r="D223" s="83" t="s">
        <v>536</v>
      </c>
      <c r="E223" s="57" t="s">
        <v>537</v>
      </c>
      <c r="F223" s="84">
        <v>0</v>
      </c>
      <c r="G223" s="84">
        <v>0</v>
      </c>
      <c r="H223" s="84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538</v>
      </c>
      <c r="C224" s="513"/>
      <c r="D224" s="83" t="s">
        <v>539</v>
      </c>
      <c r="E224" s="57" t="s">
        <v>540</v>
      </c>
      <c r="F224" s="84">
        <v>0</v>
      </c>
      <c r="G224" s="84">
        <v>0</v>
      </c>
      <c r="H224" s="84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541</v>
      </c>
      <c r="C225" s="513"/>
      <c r="D225" s="83" t="s">
        <v>542</v>
      </c>
      <c r="E225" s="57" t="s">
        <v>543</v>
      </c>
      <c r="F225" s="84">
        <v>0</v>
      </c>
      <c r="G225" s="84">
        <v>0</v>
      </c>
      <c r="H225" s="84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544</v>
      </c>
      <c r="C226" s="513"/>
      <c r="D226" s="124" t="s">
        <v>545</v>
      </c>
      <c r="E226" s="90" t="s">
        <v>546</v>
      </c>
      <c r="F226" s="92">
        <f t="shared" ref="F226:K226" si="27">+F222+F223+F224+F225</f>
        <v>0</v>
      </c>
      <c r="G226" s="92">
        <f t="shared" si="27"/>
        <v>0</v>
      </c>
      <c r="H226" s="92">
        <f t="shared" si="27"/>
        <v>0</v>
      </c>
      <c r="I226" s="92">
        <f t="shared" si="27"/>
        <v>0</v>
      </c>
      <c r="J226" s="92">
        <f t="shared" si="27"/>
        <v>0</v>
      </c>
      <c r="K226" s="92">
        <f t="shared" si="27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547</v>
      </c>
      <c r="C227" s="513"/>
      <c r="D227" s="83" t="s">
        <v>548</v>
      </c>
      <c r="E227" s="57" t="s">
        <v>549</v>
      </c>
      <c r="F227" s="84">
        <v>0</v>
      </c>
      <c r="G227" s="84">
        <v>0</v>
      </c>
      <c r="H227" s="84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550</v>
      </c>
      <c r="C228" s="513"/>
      <c r="D228" s="83" t="s">
        <v>551</v>
      </c>
      <c r="E228" s="57" t="s">
        <v>552</v>
      </c>
      <c r="F228" s="84">
        <v>0</v>
      </c>
      <c r="G228" s="84">
        <v>0</v>
      </c>
      <c r="H228" s="84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553</v>
      </c>
      <c r="C229" s="513"/>
      <c r="D229" s="83" t="s">
        <v>554</v>
      </c>
      <c r="E229" s="57" t="s">
        <v>555</v>
      </c>
      <c r="F229" s="84">
        <v>0</v>
      </c>
      <c r="G229" s="84">
        <v>0</v>
      </c>
      <c r="H229" s="84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556</v>
      </c>
      <c r="C230" s="513"/>
      <c r="D230" s="83" t="s">
        <v>557</v>
      </c>
      <c r="E230" s="57" t="s">
        <v>558</v>
      </c>
      <c r="F230" s="84">
        <v>0</v>
      </c>
      <c r="G230" s="84">
        <v>0</v>
      </c>
      <c r="H230" s="84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514"/>
      <c r="D231" s="124" t="s">
        <v>559</v>
      </c>
      <c r="E231" s="90" t="s">
        <v>560</v>
      </c>
      <c r="F231" s="92">
        <f t="shared" ref="F231:K231" si="28">+F227+F228+F229+F230</f>
        <v>0</v>
      </c>
      <c r="G231" s="92">
        <f t="shared" si="28"/>
        <v>0</v>
      </c>
      <c r="H231" s="92">
        <f t="shared" si="28"/>
        <v>0</v>
      </c>
      <c r="I231" s="92">
        <f t="shared" si="28"/>
        <v>0</v>
      </c>
      <c r="J231" s="92">
        <f t="shared" si="28"/>
        <v>0</v>
      </c>
      <c r="K231" s="92">
        <f t="shared" si="28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561</v>
      </c>
      <c r="C232" s="541" t="s">
        <v>562</v>
      </c>
      <c r="D232" s="69" t="s">
        <v>563</v>
      </c>
      <c r="E232" s="57" t="s">
        <v>564</v>
      </c>
      <c r="F232" s="84">
        <v>0</v>
      </c>
      <c r="G232" s="84">
        <v>0</v>
      </c>
      <c r="H232" s="84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565</v>
      </c>
      <c r="C233" s="513"/>
      <c r="D233" s="69" t="s">
        <v>566</v>
      </c>
      <c r="E233" s="57" t="s">
        <v>567</v>
      </c>
      <c r="F233" s="84">
        <v>0</v>
      </c>
      <c r="G233" s="84">
        <v>0</v>
      </c>
      <c r="H233" s="84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568</v>
      </c>
      <c r="C234" s="513"/>
      <c r="D234" s="69" t="s">
        <v>569</v>
      </c>
      <c r="E234" s="57" t="s">
        <v>570</v>
      </c>
      <c r="F234" s="84">
        <v>0</v>
      </c>
      <c r="G234" s="84">
        <v>0</v>
      </c>
      <c r="H234" s="84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571</v>
      </c>
      <c r="C235" s="513"/>
      <c r="D235" s="69" t="s">
        <v>572</v>
      </c>
      <c r="E235" s="57" t="s">
        <v>573</v>
      </c>
      <c r="F235" s="84">
        <v>0</v>
      </c>
      <c r="G235" s="84">
        <v>0</v>
      </c>
      <c r="H235" s="84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574</v>
      </c>
      <c r="C236" s="513"/>
      <c r="D236" s="125" t="s">
        <v>575</v>
      </c>
      <c r="E236" s="90" t="s">
        <v>576</v>
      </c>
      <c r="F236" s="92">
        <f t="shared" ref="F236:K236" si="29">+F232+F233+F234+F235</f>
        <v>0</v>
      </c>
      <c r="G236" s="92">
        <f t="shared" si="29"/>
        <v>0</v>
      </c>
      <c r="H236" s="92">
        <f t="shared" si="29"/>
        <v>0</v>
      </c>
      <c r="I236" s="92">
        <f t="shared" si="29"/>
        <v>0</v>
      </c>
      <c r="J236" s="92">
        <f t="shared" si="29"/>
        <v>0</v>
      </c>
      <c r="K236" s="92">
        <f t="shared" si="29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577</v>
      </c>
      <c r="C237" s="513"/>
      <c r="D237" s="69" t="s">
        <v>578</v>
      </c>
      <c r="E237" s="57" t="s">
        <v>579</v>
      </c>
      <c r="F237" s="84">
        <v>0</v>
      </c>
      <c r="G237" s="84">
        <v>0</v>
      </c>
      <c r="H237" s="84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580</v>
      </c>
      <c r="C238" s="513"/>
      <c r="D238" s="69" t="s">
        <v>581</v>
      </c>
      <c r="E238" s="57" t="s">
        <v>582</v>
      </c>
      <c r="F238" s="84">
        <v>0</v>
      </c>
      <c r="G238" s="84">
        <v>0</v>
      </c>
      <c r="H238" s="84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583</v>
      </c>
      <c r="C239" s="513"/>
      <c r="D239" s="69" t="s">
        <v>584</v>
      </c>
      <c r="E239" s="57" t="s">
        <v>585</v>
      </c>
      <c r="F239" s="84">
        <v>0</v>
      </c>
      <c r="G239" s="84">
        <v>0</v>
      </c>
      <c r="H239" s="84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586</v>
      </c>
      <c r="C240" s="513"/>
      <c r="D240" s="69" t="s">
        <v>587</v>
      </c>
      <c r="E240" s="57" t="s">
        <v>588</v>
      </c>
      <c r="F240" s="84">
        <v>0</v>
      </c>
      <c r="G240" s="84">
        <v>0</v>
      </c>
      <c r="H240" s="84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589</v>
      </c>
      <c r="C241" s="513"/>
      <c r="D241" s="125" t="s">
        <v>575</v>
      </c>
      <c r="E241" s="90" t="s">
        <v>590</v>
      </c>
      <c r="F241" s="92">
        <f t="shared" ref="F241:K241" si="30">+F237+F238+F239+F240</f>
        <v>0</v>
      </c>
      <c r="G241" s="92">
        <f t="shared" si="30"/>
        <v>0</v>
      </c>
      <c r="H241" s="92">
        <f t="shared" si="30"/>
        <v>0</v>
      </c>
      <c r="I241" s="92">
        <f t="shared" si="30"/>
        <v>0</v>
      </c>
      <c r="J241" s="92">
        <f t="shared" si="30"/>
        <v>0</v>
      </c>
      <c r="K241" s="92">
        <f t="shared" si="30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591</v>
      </c>
      <c r="C242" s="513"/>
      <c r="D242" s="126" t="s">
        <v>592</v>
      </c>
      <c r="E242" s="57" t="s">
        <v>593</v>
      </c>
      <c r="F242" s="84">
        <v>0</v>
      </c>
      <c r="G242" s="84">
        <v>0</v>
      </c>
      <c r="H242" s="84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594</v>
      </c>
      <c r="C243" s="513"/>
      <c r="D243" s="126" t="s">
        <v>595</v>
      </c>
      <c r="E243" s="57" t="s">
        <v>596</v>
      </c>
      <c r="F243" s="84">
        <v>0</v>
      </c>
      <c r="G243" s="84">
        <v>0</v>
      </c>
      <c r="H243" s="84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597</v>
      </c>
      <c r="C244" s="513"/>
      <c r="D244" s="126" t="s">
        <v>598</v>
      </c>
      <c r="E244" s="57" t="s">
        <v>599</v>
      </c>
      <c r="F244" s="84">
        <v>0</v>
      </c>
      <c r="G244" s="84">
        <v>0</v>
      </c>
      <c r="H244" s="84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600</v>
      </c>
      <c r="C245" s="513"/>
      <c r="D245" s="126" t="s">
        <v>601</v>
      </c>
      <c r="E245" s="57" t="s">
        <v>602</v>
      </c>
      <c r="F245" s="84">
        <v>0</v>
      </c>
      <c r="G245" s="84">
        <v>0</v>
      </c>
      <c r="H245" s="84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603</v>
      </c>
      <c r="C246" s="514"/>
      <c r="D246" s="125" t="s">
        <v>604</v>
      </c>
      <c r="E246" s="90" t="s">
        <v>605</v>
      </c>
      <c r="F246" s="92">
        <f t="shared" ref="F246:K246" si="31">+F242+F243+F244+F245</f>
        <v>0</v>
      </c>
      <c r="G246" s="92">
        <f t="shared" si="31"/>
        <v>0</v>
      </c>
      <c r="H246" s="92">
        <f t="shared" si="31"/>
        <v>0</v>
      </c>
      <c r="I246" s="92">
        <f t="shared" si="31"/>
        <v>0</v>
      </c>
      <c r="J246" s="92">
        <f t="shared" si="31"/>
        <v>0</v>
      </c>
      <c r="K246" s="92">
        <f t="shared" si="31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606</v>
      </c>
      <c r="C247" s="541" t="s">
        <v>607</v>
      </c>
      <c r="D247" s="126" t="s">
        <v>608</v>
      </c>
      <c r="E247" s="57" t="s">
        <v>609</v>
      </c>
      <c r="F247" s="84">
        <v>0</v>
      </c>
      <c r="G247" s="84">
        <v>0</v>
      </c>
      <c r="H247" s="84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610</v>
      </c>
      <c r="C248" s="513"/>
      <c r="D248" s="126" t="s">
        <v>611</v>
      </c>
      <c r="E248" s="57" t="s">
        <v>612</v>
      </c>
      <c r="F248" s="84">
        <v>0</v>
      </c>
      <c r="G248" s="84">
        <v>0</v>
      </c>
      <c r="H248" s="84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613</v>
      </c>
      <c r="C249" s="513"/>
      <c r="D249" s="126" t="s">
        <v>614</v>
      </c>
      <c r="E249" s="57" t="s">
        <v>615</v>
      </c>
      <c r="F249" s="84">
        <v>0</v>
      </c>
      <c r="G249" s="84">
        <v>0</v>
      </c>
      <c r="H249" s="84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616</v>
      </c>
      <c r="C250" s="513"/>
      <c r="D250" s="126" t="s">
        <v>617</v>
      </c>
      <c r="E250" s="57" t="s">
        <v>618</v>
      </c>
      <c r="F250" s="84">
        <v>0</v>
      </c>
      <c r="G250" s="84">
        <v>0</v>
      </c>
      <c r="H250" s="84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619</v>
      </c>
      <c r="C251" s="513"/>
      <c r="D251" s="125" t="s">
        <v>620</v>
      </c>
      <c r="E251" s="90" t="s">
        <v>621</v>
      </c>
      <c r="F251" s="92">
        <f t="shared" ref="F251:K251" si="32">+F247+F248+F249+F250</f>
        <v>0</v>
      </c>
      <c r="G251" s="92">
        <f t="shared" si="32"/>
        <v>0</v>
      </c>
      <c r="H251" s="92">
        <f t="shared" si="32"/>
        <v>0</v>
      </c>
      <c r="I251" s="92">
        <f t="shared" si="32"/>
        <v>0</v>
      </c>
      <c r="J251" s="92">
        <f t="shared" si="32"/>
        <v>0</v>
      </c>
      <c r="K251" s="92">
        <f t="shared" si="32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622</v>
      </c>
      <c r="C252" s="513"/>
      <c r="D252" s="126" t="s">
        <v>623</v>
      </c>
      <c r="E252" s="57" t="s">
        <v>624</v>
      </c>
      <c r="F252" s="84">
        <v>0</v>
      </c>
      <c r="G252" s="84">
        <v>0</v>
      </c>
      <c r="H252" s="84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625</v>
      </c>
      <c r="C253" s="513"/>
      <c r="D253" s="126" t="s">
        <v>626</v>
      </c>
      <c r="E253" s="57" t="s">
        <v>627</v>
      </c>
      <c r="F253" s="84">
        <v>0</v>
      </c>
      <c r="G253" s="84">
        <v>0</v>
      </c>
      <c r="H253" s="84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628</v>
      </c>
      <c r="C254" s="513"/>
      <c r="D254" s="126" t="s">
        <v>629</v>
      </c>
      <c r="E254" s="57" t="s">
        <v>630</v>
      </c>
      <c r="F254" s="84">
        <v>0</v>
      </c>
      <c r="G254" s="84">
        <v>0</v>
      </c>
      <c r="H254" s="84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631</v>
      </c>
      <c r="C255" s="513"/>
      <c r="D255" s="126" t="s">
        <v>632</v>
      </c>
      <c r="E255" s="57" t="s">
        <v>633</v>
      </c>
      <c r="F255" s="84">
        <v>0</v>
      </c>
      <c r="G255" s="84">
        <v>0</v>
      </c>
      <c r="H255" s="84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634</v>
      </c>
      <c r="C256" s="513"/>
      <c r="D256" s="125" t="s">
        <v>635</v>
      </c>
      <c r="E256" s="90" t="s">
        <v>636</v>
      </c>
      <c r="F256" s="92">
        <f t="shared" ref="F256:K256" si="33">+F252+F253+F254+F255</f>
        <v>0</v>
      </c>
      <c r="G256" s="92">
        <f t="shared" si="33"/>
        <v>0</v>
      </c>
      <c r="H256" s="92">
        <f t="shared" si="33"/>
        <v>0</v>
      </c>
      <c r="I256" s="92">
        <f t="shared" si="33"/>
        <v>0</v>
      </c>
      <c r="J256" s="92">
        <f t="shared" si="33"/>
        <v>0</v>
      </c>
      <c r="K256" s="92">
        <f t="shared" si="33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637</v>
      </c>
      <c r="C257" s="513"/>
      <c r="D257" s="126" t="s">
        <v>638</v>
      </c>
      <c r="E257" s="57" t="s">
        <v>639</v>
      </c>
      <c r="F257" s="84">
        <v>0</v>
      </c>
      <c r="G257" s="84">
        <v>0</v>
      </c>
      <c r="H257" s="84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640</v>
      </c>
      <c r="C258" s="513"/>
      <c r="D258" s="126" t="s">
        <v>641</v>
      </c>
      <c r="E258" s="57" t="s">
        <v>642</v>
      </c>
      <c r="F258" s="84">
        <v>0</v>
      </c>
      <c r="G258" s="84">
        <v>0</v>
      </c>
      <c r="H258" s="84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643</v>
      </c>
      <c r="C259" s="513"/>
      <c r="D259" s="126" t="s">
        <v>644</v>
      </c>
      <c r="E259" s="57" t="s">
        <v>645</v>
      </c>
      <c r="F259" s="84">
        <v>0</v>
      </c>
      <c r="G259" s="84">
        <v>0</v>
      </c>
      <c r="H259" s="84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646</v>
      </c>
      <c r="C260" s="513"/>
      <c r="D260" s="126" t="s">
        <v>647</v>
      </c>
      <c r="E260" s="57" t="s">
        <v>648</v>
      </c>
      <c r="F260" s="84">
        <v>0</v>
      </c>
      <c r="G260" s="84">
        <v>0</v>
      </c>
      <c r="H260" s="84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649</v>
      </c>
      <c r="C261" s="513"/>
      <c r="D261" s="125" t="s">
        <v>650</v>
      </c>
      <c r="E261" s="90" t="s">
        <v>651</v>
      </c>
      <c r="F261" s="92">
        <f t="shared" ref="F261:K261" si="34">+F257+F258+F259+F260</f>
        <v>0</v>
      </c>
      <c r="G261" s="92">
        <f t="shared" si="34"/>
        <v>0</v>
      </c>
      <c r="H261" s="92">
        <f t="shared" si="34"/>
        <v>0</v>
      </c>
      <c r="I261" s="92">
        <f t="shared" si="34"/>
        <v>0</v>
      </c>
      <c r="J261" s="92">
        <f t="shared" si="34"/>
        <v>0</v>
      </c>
      <c r="K261" s="92">
        <f t="shared" si="34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652</v>
      </c>
      <c r="C262" s="513"/>
      <c r="D262" s="126" t="s">
        <v>653</v>
      </c>
      <c r="E262" s="57" t="s">
        <v>654</v>
      </c>
      <c r="F262" s="84">
        <v>0</v>
      </c>
      <c r="G262" s="84">
        <v>0</v>
      </c>
      <c r="H262" s="84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655</v>
      </c>
      <c r="C263" s="513"/>
      <c r="D263" s="126" t="s">
        <v>656</v>
      </c>
      <c r="E263" s="57" t="s">
        <v>657</v>
      </c>
      <c r="F263" s="84">
        <v>0</v>
      </c>
      <c r="G263" s="84">
        <v>0</v>
      </c>
      <c r="H263" s="84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658</v>
      </c>
      <c r="C264" s="513"/>
      <c r="D264" s="126" t="s">
        <v>659</v>
      </c>
      <c r="E264" s="57" t="s">
        <v>660</v>
      </c>
      <c r="F264" s="84">
        <v>0</v>
      </c>
      <c r="G264" s="84">
        <v>0</v>
      </c>
      <c r="H264" s="84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661</v>
      </c>
      <c r="C265" s="513"/>
      <c r="D265" s="126" t="s">
        <v>662</v>
      </c>
      <c r="E265" s="57" t="s">
        <v>663</v>
      </c>
      <c r="F265" s="84">
        <v>0</v>
      </c>
      <c r="G265" s="84">
        <v>0</v>
      </c>
      <c r="H265" s="84">
        <v>0</v>
      </c>
      <c r="I265" s="127"/>
      <c r="J265" s="127"/>
      <c r="K265" s="127"/>
      <c r="L265" s="128"/>
      <c r="M265" s="129">
        <f t="shared" ref="M265:M289" si="35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664</v>
      </c>
      <c r="C266" s="514"/>
      <c r="D266" s="125" t="s">
        <v>665</v>
      </c>
      <c r="E266" s="90" t="s">
        <v>666</v>
      </c>
      <c r="F266" s="92">
        <f t="shared" ref="F266:K266" si="36">+F262+F263+F264+F265</f>
        <v>0</v>
      </c>
      <c r="G266" s="92">
        <f t="shared" si="36"/>
        <v>0</v>
      </c>
      <c r="H266" s="92">
        <f t="shared" si="36"/>
        <v>0</v>
      </c>
      <c r="I266" s="92">
        <f t="shared" si="36"/>
        <v>0</v>
      </c>
      <c r="J266" s="92">
        <f t="shared" si="36"/>
        <v>0</v>
      </c>
      <c r="K266" s="92">
        <f t="shared" si="36"/>
        <v>0</v>
      </c>
      <c r="L266" s="13"/>
      <c r="M266" s="81">
        <f t="shared" si="35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667</v>
      </c>
      <c r="C267" s="541" t="s">
        <v>668</v>
      </c>
      <c r="D267" s="126" t="s">
        <v>669</v>
      </c>
      <c r="E267" s="57" t="s">
        <v>670</v>
      </c>
      <c r="F267" s="84">
        <v>0</v>
      </c>
      <c r="G267" s="84">
        <v>0</v>
      </c>
      <c r="H267" s="84">
        <v>0</v>
      </c>
      <c r="I267" s="84"/>
      <c r="J267" s="84"/>
      <c r="K267" s="84"/>
      <c r="L267" s="13"/>
      <c r="M267" s="81">
        <f t="shared" si="35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671</v>
      </c>
      <c r="C268" s="513"/>
      <c r="D268" s="126" t="s">
        <v>672</v>
      </c>
      <c r="E268" s="57" t="s">
        <v>673</v>
      </c>
      <c r="F268" s="84">
        <v>0</v>
      </c>
      <c r="G268" s="84">
        <v>0</v>
      </c>
      <c r="H268" s="84">
        <v>0</v>
      </c>
      <c r="I268" s="84"/>
      <c r="J268" s="84"/>
      <c r="K268" s="84"/>
      <c r="L268" s="13"/>
      <c r="M268" s="81">
        <f t="shared" si="35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674</v>
      </c>
      <c r="C269" s="513"/>
      <c r="D269" s="126" t="s">
        <v>675</v>
      </c>
      <c r="E269" s="57" t="s">
        <v>676</v>
      </c>
      <c r="F269" s="84">
        <v>0</v>
      </c>
      <c r="G269" s="84">
        <v>0</v>
      </c>
      <c r="H269" s="84">
        <v>0</v>
      </c>
      <c r="I269" s="84"/>
      <c r="J269" s="84"/>
      <c r="K269" s="84"/>
      <c r="L269" s="13"/>
      <c r="M269" s="81">
        <f t="shared" si="35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677</v>
      </c>
      <c r="C270" s="513"/>
      <c r="D270" s="126" t="s">
        <v>678</v>
      </c>
      <c r="E270" s="57" t="s">
        <v>679</v>
      </c>
      <c r="F270" s="84">
        <v>0</v>
      </c>
      <c r="G270" s="84">
        <v>0</v>
      </c>
      <c r="H270" s="84">
        <v>0</v>
      </c>
      <c r="I270" s="84"/>
      <c r="J270" s="84"/>
      <c r="K270" s="84"/>
      <c r="L270" s="13"/>
      <c r="M270" s="81">
        <f t="shared" si="35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514"/>
      <c r="D271" s="125" t="s">
        <v>665</v>
      </c>
      <c r="E271" s="72" t="s">
        <v>680</v>
      </c>
      <c r="F271" s="131">
        <f t="shared" ref="F271:K271" si="37">+F267+F268+F269+F270</f>
        <v>0</v>
      </c>
      <c r="G271" s="131">
        <f t="shared" si="37"/>
        <v>0</v>
      </c>
      <c r="H271" s="131">
        <f t="shared" si="37"/>
        <v>0</v>
      </c>
      <c r="I271" s="131">
        <f t="shared" si="37"/>
        <v>0</v>
      </c>
      <c r="J271" s="131">
        <f t="shared" si="37"/>
        <v>0</v>
      </c>
      <c r="K271" s="131">
        <f t="shared" si="37"/>
        <v>0</v>
      </c>
      <c r="L271" s="13"/>
      <c r="M271" s="81">
        <f t="shared" si="35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681</v>
      </c>
      <c r="C272" s="538" t="s">
        <v>682</v>
      </c>
      <c r="D272" s="69" t="s">
        <v>683</v>
      </c>
      <c r="E272" s="63" t="s">
        <v>684</v>
      </c>
      <c r="F272" s="134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35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685</v>
      </c>
      <c r="C273" s="513"/>
      <c r="D273" s="69" t="s">
        <v>686</v>
      </c>
      <c r="E273" s="63" t="s">
        <v>687</v>
      </c>
      <c r="F273" s="134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35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688</v>
      </c>
      <c r="C274" s="513"/>
      <c r="D274" s="69" t="s">
        <v>689</v>
      </c>
      <c r="E274" s="63" t="s">
        <v>690</v>
      </c>
      <c r="F274" s="136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35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691</v>
      </c>
      <c r="C275" s="513"/>
      <c r="D275" s="69" t="s">
        <v>692</v>
      </c>
      <c r="E275" s="63" t="s">
        <v>693</v>
      </c>
      <c r="F275" s="136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35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694</v>
      </c>
      <c r="C276" s="513"/>
      <c r="D276" s="69" t="s">
        <v>182</v>
      </c>
      <c r="E276" s="63" t="s">
        <v>695</v>
      </c>
      <c r="F276" s="136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35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696</v>
      </c>
      <c r="C277" s="513"/>
      <c r="D277" s="69" t="s">
        <v>697</v>
      </c>
      <c r="E277" s="63" t="s">
        <v>698</v>
      </c>
      <c r="F277" s="138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35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699</v>
      </c>
      <c r="C278" s="513"/>
      <c r="D278" s="69" t="s">
        <v>700</v>
      </c>
      <c r="E278" s="63" t="s">
        <v>701</v>
      </c>
      <c r="F278" s="138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35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702</v>
      </c>
      <c r="C279" s="513"/>
      <c r="D279" s="69" t="s">
        <v>703</v>
      </c>
      <c r="E279" s="63" t="s">
        <v>704</v>
      </c>
      <c r="F279" s="138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35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705</v>
      </c>
      <c r="C280" s="539"/>
      <c r="D280" s="69" t="s">
        <v>706</v>
      </c>
      <c r="E280" s="63" t="s">
        <v>707</v>
      </c>
      <c r="F280" s="138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35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708</v>
      </c>
      <c r="E281" s="81" t="s">
        <v>709</v>
      </c>
      <c r="F281" s="131">
        <f t="shared" ref="F281:H281" si="38">+F277+F278+F279+F280</f>
        <v>1</v>
      </c>
      <c r="G281" s="131">
        <f t="shared" si="38"/>
        <v>0</v>
      </c>
      <c r="H281" s="131">
        <f t="shared" si="38"/>
        <v>0</v>
      </c>
      <c r="I281" s="131">
        <f t="shared" ref="I281:K281" si="39">+I277+I278+I279+I280</f>
        <v>0</v>
      </c>
      <c r="J281" s="131">
        <f t="shared" si="39"/>
        <v>0</v>
      </c>
      <c r="K281" s="131">
        <f t="shared" si="39"/>
        <v>0</v>
      </c>
      <c r="L281" s="13"/>
      <c r="M281" s="81">
        <f t="shared" si="35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710</v>
      </c>
      <c r="C282" s="540" t="s">
        <v>711</v>
      </c>
      <c r="D282" s="69" t="s">
        <v>712</v>
      </c>
      <c r="E282" s="63" t="s">
        <v>713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35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714</v>
      </c>
      <c r="C283" s="513"/>
      <c r="D283" s="69" t="s">
        <v>715</v>
      </c>
      <c r="E283" s="63" t="s">
        <v>716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35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717</v>
      </c>
      <c r="C284" s="513"/>
      <c r="D284" s="69" t="s">
        <v>718</v>
      </c>
      <c r="E284" s="63" t="s">
        <v>719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35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720</v>
      </c>
      <c r="C285" s="513"/>
      <c r="D285" s="69" t="s">
        <v>721</v>
      </c>
      <c r="E285" s="63" t="s">
        <v>722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35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723</v>
      </c>
      <c r="C286" s="513"/>
      <c r="D286" s="69" t="s">
        <v>724</v>
      </c>
      <c r="E286" s="63" t="s">
        <v>725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35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726</v>
      </c>
      <c r="C287" s="513"/>
      <c r="D287" s="69" t="s">
        <v>727</v>
      </c>
      <c r="E287" s="63" t="s">
        <v>728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35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729</v>
      </c>
      <c r="C288" s="513"/>
      <c r="D288" s="69" t="s">
        <v>730</v>
      </c>
      <c r="E288" s="63" t="s">
        <v>731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35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514"/>
      <c r="D289" s="74" t="s">
        <v>732</v>
      </c>
      <c r="E289" s="143" t="s">
        <v>733</v>
      </c>
      <c r="F289" s="131">
        <f t="shared" ref="F289:H289" si="40">+F285+F286+F287+F288</f>
        <v>13</v>
      </c>
      <c r="G289" s="131">
        <f t="shared" si="40"/>
        <v>7</v>
      </c>
      <c r="H289" s="131">
        <f t="shared" si="40"/>
        <v>8</v>
      </c>
      <c r="I289" s="131">
        <f t="shared" ref="I289:K289" si="41">+I285+I286+I287+I288</f>
        <v>0</v>
      </c>
      <c r="J289" s="131">
        <f t="shared" si="41"/>
        <v>0</v>
      </c>
      <c r="K289" s="131">
        <f t="shared" si="41"/>
        <v>0</v>
      </c>
      <c r="L289" s="13"/>
      <c r="M289" s="81">
        <f t="shared" si="35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Y1000"/>
  <sheetViews>
    <sheetView topLeftCell="G2" workbookViewId="0">
      <selection activeCell="AD22" sqref="AD22"/>
    </sheetView>
  </sheetViews>
  <sheetFormatPr defaultColWidth="12.7109375" defaultRowHeight="15" customHeight="1" x14ac:dyDescent="0.2"/>
  <cols>
    <col min="1" max="1" width="3.28515625" customWidth="1"/>
    <col min="2" max="2" width="4.85546875" customWidth="1"/>
    <col min="3" max="3" width="27.28515625" customWidth="1"/>
    <col min="4" max="4" width="4" customWidth="1"/>
    <col min="5" max="77" width="5.7109375" customWidth="1"/>
  </cols>
  <sheetData>
    <row r="1" spans="1:77" ht="12.75" customHeight="1" x14ac:dyDescent="0.2"/>
    <row r="2" spans="1:77" ht="17.25" customHeight="1" x14ac:dyDescent="0.25">
      <c r="B2" s="161" t="s">
        <v>746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</row>
    <row r="3" spans="1:77" ht="12.75" customHeight="1" x14ac:dyDescent="0.2"/>
    <row r="4" spans="1:77" ht="22.5" customHeight="1" x14ac:dyDescent="0.2">
      <c r="A4" s="132"/>
      <c r="B4" s="574" t="s">
        <v>1</v>
      </c>
      <c r="C4" s="542" t="s">
        <v>747</v>
      </c>
      <c r="D4" s="574" t="s">
        <v>123</v>
      </c>
      <c r="E4" s="568" t="s">
        <v>748</v>
      </c>
      <c r="F4" s="517"/>
      <c r="G4" s="575" t="s">
        <v>749</v>
      </c>
      <c r="H4" s="576"/>
      <c r="I4" s="568" t="s">
        <v>750</v>
      </c>
      <c r="J4" s="517"/>
      <c r="K4" s="567" t="s">
        <v>751</v>
      </c>
      <c r="L4" s="567" t="s">
        <v>752</v>
      </c>
      <c r="M4" s="569" t="s">
        <v>753</v>
      </c>
      <c r="N4" s="570"/>
      <c r="O4" s="570"/>
      <c r="P4" s="570"/>
      <c r="Q4" s="571"/>
      <c r="R4" s="572" t="s">
        <v>754</v>
      </c>
      <c r="S4" s="516"/>
      <c r="T4" s="517"/>
      <c r="U4" s="572" t="s">
        <v>755</v>
      </c>
      <c r="V4" s="516"/>
      <c r="W4" s="516"/>
      <c r="X4" s="516"/>
      <c r="Y4" s="516"/>
      <c r="Z4" s="516"/>
      <c r="AA4" s="516"/>
      <c r="AB4" s="517"/>
      <c r="AC4" s="573" t="s">
        <v>756</v>
      </c>
      <c r="AD4" s="516"/>
      <c r="AE4" s="516"/>
      <c r="AF4" s="516"/>
      <c r="AG4" s="516"/>
      <c r="AH4" s="516"/>
      <c r="AI4" s="516"/>
      <c r="AJ4" s="516"/>
      <c r="AK4" s="516"/>
      <c r="AL4" s="517"/>
      <c r="AM4" s="573" t="s">
        <v>757</v>
      </c>
      <c r="AN4" s="516"/>
      <c r="AO4" s="516"/>
      <c r="AP4" s="516"/>
      <c r="AQ4" s="516"/>
      <c r="AR4" s="516"/>
      <c r="AS4" s="517"/>
      <c r="AT4" s="555" t="s">
        <v>758</v>
      </c>
      <c r="AU4" s="555" t="s">
        <v>759</v>
      </c>
      <c r="AV4" s="555" t="s">
        <v>760</v>
      </c>
      <c r="AW4" s="556" t="s">
        <v>761</v>
      </c>
      <c r="AX4" s="516"/>
      <c r="AY4" s="516"/>
      <c r="AZ4" s="516"/>
      <c r="BA4" s="516"/>
      <c r="BB4" s="516"/>
      <c r="BC4" s="516"/>
      <c r="BD4" s="516"/>
      <c r="BE4" s="516"/>
      <c r="BF4" s="557"/>
      <c r="BG4" s="558" t="s">
        <v>682</v>
      </c>
      <c r="BH4" s="516"/>
      <c r="BI4" s="516"/>
      <c r="BJ4" s="516"/>
      <c r="BK4" s="516"/>
      <c r="BL4" s="516"/>
      <c r="BM4" s="516"/>
      <c r="BN4" s="516"/>
      <c r="BO4" s="516"/>
      <c r="BP4" s="517"/>
      <c r="BQ4" s="559" t="s">
        <v>711</v>
      </c>
      <c r="BR4" s="516"/>
      <c r="BS4" s="516"/>
      <c r="BT4" s="516"/>
      <c r="BU4" s="516"/>
      <c r="BV4" s="516"/>
      <c r="BW4" s="516"/>
      <c r="BX4" s="517"/>
      <c r="BY4" s="102"/>
    </row>
    <row r="5" spans="1:77" ht="11.25" customHeight="1" x14ac:dyDescent="0.2">
      <c r="A5" s="132"/>
      <c r="B5" s="513"/>
      <c r="C5" s="513"/>
      <c r="D5" s="513"/>
      <c r="E5" s="566" t="s">
        <v>762</v>
      </c>
      <c r="F5" s="566" t="s">
        <v>763</v>
      </c>
      <c r="G5" s="566" t="s">
        <v>762</v>
      </c>
      <c r="H5" s="566" t="s">
        <v>763</v>
      </c>
      <c r="I5" s="566" t="s">
        <v>762</v>
      </c>
      <c r="J5" s="566" t="s">
        <v>763</v>
      </c>
      <c r="K5" s="513"/>
      <c r="L5" s="513"/>
      <c r="M5" s="564" t="s">
        <v>764</v>
      </c>
      <c r="N5" s="564" t="s">
        <v>765</v>
      </c>
      <c r="O5" s="564" t="s">
        <v>766</v>
      </c>
      <c r="P5" s="564" t="s">
        <v>767</v>
      </c>
      <c r="Q5" s="564" t="s">
        <v>768</v>
      </c>
      <c r="R5" s="565" t="s">
        <v>769</v>
      </c>
      <c r="S5" s="564" t="s">
        <v>770</v>
      </c>
      <c r="T5" s="564" t="s">
        <v>38</v>
      </c>
      <c r="U5" s="564" t="s">
        <v>771</v>
      </c>
      <c r="V5" s="564" t="s">
        <v>772</v>
      </c>
      <c r="W5" s="564" t="s">
        <v>773</v>
      </c>
      <c r="X5" s="564" t="s">
        <v>764</v>
      </c>
      <c r="Y5" s="564" t="s">
        <v>765</v>
      </c>
      <c r="Z5" s="564" t="s">
        <v>766</v>
      </c>
      <c r="AA5" s="564" t="s">
        <v>767</v>
      </c>
      <c r="AB5" s="564" t="s">
        <v>768</v>
      </c>
      <c r="AC5" s="563" t="s">
        <v>774</v>
      </c>
      <c r="AD5" s="563" t="s">
        <v>775</v>
      </c>
      <c r="AE5" s="563" t="s">
        <v>776</v>
      </c>
      <c r="AF5" s="563" t="s">
        <v>777</v>
      </c>
      <c r="AG5" s="563" t="s">
        <v>778</v>
      </c>
      <c r="AH5" s="563" t="s">
        <v>764</v>
      </c>
      <c r="AI5" s="563" t="s">
        <v>765</v>
      </c>
      <c r="AJ5" s="563" t="s">
        <v>766</v>
      </c>
      <c r="AK5" s="563" t="s">
        <v>767</v>
      </c>
      <c r="AL5" s="563" t="s">
        <v>768</v>
      </c>
      <c r="AM5" s="563" t="s">
        <v>779</v>
      </c>
      <c r="AN5" s="563" t="s">
        <v>780</v>
      </c>
      <c r="AO5" s="563" t="s">
        <v>764</v>
      </c>
      <c r="AP5" s="563" t="s">
        <v>765</v>
      </c>
      <c r="AQ5" s="563" t="s">
        <v>766</v>
      </c>
      <c r="AR5" s="563" t="s">
        <v>767</v>
      </c>
      <c r="AS5" s="563" t="s">
        <v>768</v>
      </c>
      <c r="AT5" s="513"/>
      <c r="AU5" s="513"/>
      <c r="AV5" s="513"/>
      <c r="AW5" s="560" t="s">
        <v>781</v>
      </c>
      <c r="AX5" s="560" t="s">
        <v>774</v>
      </c>
      <c r="AY5" s="561" t="s">
        <v>782</v>
      </c>
      <c r="AZ5" s="562" t="s">
        <v>783</v>
      </c>
      <c r="BA5" s="562" t="s">
        <v>784</v>
      </c>
      <c r="BB5" s="552" t="s">
        <v>764</v>
      </c>
      <c r="BC5" s="552" t="s">
        <v>765</v>
      </c>
      <c r="BD5" s="552" t="s">
        <v>766</v>
      </c>
      <c r="BE5" s="552" t="s">
        <v>767</v>
      </c>
      <c r="BF5" s="552" t="s">
        <v>768</v>
      </c>
      <c r="BG5" s="550" t="s">
        <v>774</v>
      </c>
      <c r="BH5" s="550" t="s">
        <v>785</v>
      </c>
      <c r="BI5" s="550" t="s">
        <v>786</v>
      </c>
      <c r="BJ5" s="550" t="s">
        <v>779</v>
      </c>
      <c r="BK5" s="550" t="s">
        <v>775</v>
      </c>
      <c r="BL5" s="551" t="s">
        <v>764</v>
      </c>
      <c r="BM5" s="551" t="s">
        <v>765</v>
      </c>
      <c r="BN5" s="551" t="s">
        <v>766</v>
      </c>
      <c r="BO5" s="551" t="s">
        <v>767</v>
      </c>
      <c r="BP5" s="551" t="s">
        <v>768</v>
      </c>
      <c r="BQ5" s="553" t="s">
        <v>779</v>
      </c>
      <c r="BR5" s="553" t="s">
        <v>752</v>
      </c>
      <c r="BS5" s="553" t="s">
        <v>780</v>
      </c>
      <c r="BT5" s="553" t="s">
        <v>764</v>
      </c>
      <c r="BU5" s="553" t="s">
        <v>765</v>
      </c>
      <c r="BV5" s="553" t="s">
        <v>766</v>
      </c>
      <c r="BW5" s="553" t="s">
        <v>767</v>
      </c>
      <c r="BX5" s="553" t="s">
        <v>768</v>
      </c>
      <c r="BY5" s="554" t="s">
        <v>787</v>
      </c>
    </row>
    <row r="6" spans="1:77" ht="23.25" customHeight="1" x14ac:dyDescent="0.2">
      <c r="A6" s="132"/>
      <c r="B6" s="513"/>
      <c r="C6" s="513"/>
      <c r="D6" s="513"/>
      <c r="E6" s="513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513"/>
      <c r="AE6" s="513"/>
      <c r="AF6" s="513"/>
      <c r="AG6" s="513"/>
      <c r="AH6" s="513"/>
      <c r="AI6" s="513"/>
      <c r="AJ6" s="513"/>
      <c r="AK6" s="513"/>
      <c r="AL6" s="513"/>
      <c r="AM6" s="513"/>
      <c r="AN6" s="513"/>
      <c r="AO6" s="513"/>
      <c r="AP6" s="513"/>
      <c r="AQ6" s="513"/>
      <c r="AR6" s="513"/>
      <c r="AS6" s="513"/>
      <c r="AT6" s="513"/>
      <c r="AU6" s="513"/>
      <c r="AV6" s="513"/>
      <c r="AW6" s="513"/>
      <c r="AX6" s="513"/>
      <c r="AY6" s="513"/>
      <c r="AZ6" s="513"/>
      <c r="BA6" s="513"/>
      <c r="BB6" s="513"/>
      <c r="BC6" s="513"/>
      <c r="BD6" s="513"/>
      <c r="BE6" s="513"/>
      <c r="BF6" s="513"/>
      <c r="BG6" s="513"/>
      <c r="BH6" s="513"/>
      <c r="BI6" s="513"/>
      <c r="BJ6" s="513"/>
      <c r="BK6" s="513"/>
      <c r="BL6" s="513"/>
      <c r="BM6" s="513"/>
      <c r="BN6" s="513"/>
      <c r="BO6" s="513"/>
      <c r="BP6" s="513"/>
      <c r="BQ6" s="513"/>
      <c r="BR6" s="513"/>
      <c r="BS6" s="513"/>
      <c r="BT6" s="513"/>
      <c r="BU6" s="513"/>
      <c r="BV6" s="513"/>
      <c r="BW6" s="513"/>
      <c r="BX6" s="513"/>
      <c r="BY6" s="513"/>
    </row>
    <row r="7" spans="1:77" ht="30.75" customHeight="1" x14ac:dyDescent="0.2">
      <c r="A7" s="132"/>
      <c r="B7" s="514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S7" s="514"/>
      <c r="T7" s="514"/>
      <c r="U7" s="514"/>
      <c r="V7" s="514"/>
      <c r="W7" s="514"/>
      <c r="X7" s="514"/>
      <c r="Y7" s="514"/>
      <c r="Z7" s="514"/>
      <c r="AA7" s="514"/>
      <c r="AB7" s="514"/>
      <c r="AC7" s="514"/>
      <c r="AD7" s="514"/>
      <c r="AE7" s="514"/>
      <c r="AF7" s="514"/>
      <c r="AG7" s="514"/>
      <c r="AH7" s="514"/>
      <c r="AI7" s="514"/>
      <c r="AJ7" s="514"/>
      <c r="AK7" s="514"/>
      <c r="AL7" s="514"/>
      <c r="AM7" s="514"/>
      <c r="AN7" s="514"/>
      <c r="AO7" s="514"/>
      <c r="AP7" s="514"/>
      <c r="AQ7" s="514"/>
      <c r="AR7" s="514"/>
      <c r="AS7" s="514"/>
      <c r="AT7" s="514"/>
      <c r="AU7" s="514"/>
      <c r="AV7" s="514"/>
      <c r="AW7" s="514"/>
      <c r="AX7" s="514"/>
      <c r="AY7" s="514"/>
      <c r="AZ7" s="514"/>
      <c r="BA7" s="514"/>
      <c r="BB7" s="514"/>
      <c r="BC7" s="514"/>
      <c r="BD7" s="514"/>
      <c r="BE7" s="514"/>
      <c r="BF7" s="514"/>
      <c r="BG7" s="514"/>
      <c r="BH7" s="514"/>
      <c r="BI7" s="514"/>
      <c r="BJ7" s="514"/>
      <c r="BK7" s="514"/>
      <c r="BL7" s="514"/>
      <c r="BM7" s="514"/>
      <c r="BN7" s="514"/>
      <c r="BO7" s="514"/>
      <c r="BP7" s="514"/>
      <c r="BQ7" s="514"/>
      <c r="BR7" s="514"/>
      <c r="BS7" s="514"/>
      <c r="BT7" s="514"/>
      <c r="BU7" s="514"/>
      <c r="BV7" s="514"/>
      <c r="BW7" s="514"/>
      <c r="BX7" s="514"/>
      <c r="BY7" s="514"/>
    </row>
    <row r="8" spans="1:77" ht="12.75" customHeight="1" x14ac:dyDescent="0.2">
      <c r="B8" s="162">
        <v>1</v>
      </c>
      <c r="C8" s="162">
        <v>2</v>
      </c>
      <c r="D8" s="162">
        <v>3</v>
      </c>
      <c r="E8" s="162">
        <v>4</v>
      </c>
      <c r="F8" s="162">
        <v>5</v>
      </c>
      <c r="G8" s="162">
        <v>6</v>
      </c>
      <c r="H8" s="162">
        <v>7</v>
      </c>
      <c r="I8" s="162">
        <v>8</v>
      </c>
      <c r="J8" s="162">
        <v>9</v>
      </c>
      <c r="K8" s="162">
        <v>10</v>
      </c>
      <c r="L8" s="162">
        <v>11</v>
      </c>
      <c r="M8" s="162">
        <v>12</v>
      </c>
      <c r="N8" s="162">
        <v>13</v>
      </c>
      <c r="O8" s="162">
        <v>14</v>
      </c>
      <c r="P8" s="162">
        <v>15</v>
      </c>
      <c r="Q8" s="162">
        <v>16</v>
      </c>
      <c r="R8" s="162">
        <v>17</v>
      </c>
      <c r="S8" s="162">
        <v>18</v>
      </c>
      <c r="T8" s="162">
        <v>19</v>
      </c>
      <c r="U8" s="162">
        <v>20</v>
      </c>
      <c r="V8" s="162">
        <v>21</v>
      </c>
      <c r="W8" s="162">
        <v>22</v>
      </c>
      <c r="X8" s="162">
        <v>23</v>
      </c>
      <c r="Y8" s="162">
        <v>24</v>
      </c>
      <c r="Z8" s="162">
        <v>25</v>
      </c>
      <c r="AA8" s="162">
        <v>26</v>
      </c>
      <c r="AB8" s="162">
        <v>27</v>
      </c>
      <c r="AC8" s="162">
        <v>28</v>
      </c>
      <c r="AD8" s="162">
        <v>29</v>
      </c>
      <c r="AE8" s="162">
        <v>30</v>
      </c>
      <c r="AF8" s="162">
        <v>31</v>
      </c>
      <c r="AG8" s="162">
        <v>32</v>
      </c>
      <c r="AH8" s="162">
        <v>33</v>
      </c>
      <c r="AI8" s="162">
        <v>34</v>
      </c>
      <c r="AJ8" s="162">
        <v>35</v>
      </c>
      <c r="AK8" s="162">
        <v>36</v>
      </c>
      <c r="AL8" s="162">
        <v>37</v>
      </c>
      <c r="AM8" s="162">
        <v>38</v>
      </c>
      <c r="AN8" s="162">
        <v>39</v>
      </c>
      <c r="AO8" s="162">
        <v>40</v>
      </c>
      <c r="AP8" s="162">
        <v>41</v>
      </c>
      <c r="AQ8" s="162">
        <v>42</v>
      </c>
      <c r="AR8" s="162">
        <v>43</v>
      </c>
      <c r="AS8" s="162">
        <v>44</v>
      </c>
      <c r="AT8" s="162">
        <v>45</v>
      </c>
      <c r="AU8" s="162">
        <v>46</v>
      </c>
      <c r="AV8" s="162">
        <v>47</v>
      </c>
      <c r="AW8" s="162">
        <v>48</v>
      </c>
      <c r="AX8" s="162">
        <v>49</v>
      </c>
      <c r="AY8" s="162">
        <v>50</v>
      </c>
      <c r="AZ8" s="162">
        <v>51</v>
      </c>
      <c r="BA8" s="162">
        <v>52</v>
      </c>
      <c r="BB8" s="162">
        <v>53</v>
      </c>
      <c r="BC8" s="162">
        <v>54</v>
      </c>
      <c r="BD8" s="162">
        <v>55</v>
      </c>
      <c r="BE8" s="162">
        <v>56</v>
      </c>
      <c r="BF8" s="162">
        <v>57</v>
      </c>
      <c r="BG8" s="162">
        <v>58</v>
      </c>
      <c r="BH8" s="162">
        <v>59</v>
      </c>
      <c r="BI8" s="162">
        <v>60</v>
      </c>
      <c r="BJ8" s="162">
        <v>61</v>
      </c>
      <c r="BK8" s="162">
        <v>62</v>
      </c>
      <c r="BL8" s="162">
        <v>63</v>
      </c>
      <c r="BM8" s="162">
        <v>64</v>
      </c>
      <c r="BN8" s="162">
        <v>65</v>
      </c>
      <c r="BO8" s="162">
        <v>66</v>
      </c>
      <c r="BP8" s="162">
        <v>67</v>
      </c>
      <c r="BQ8" s="162">
        <v>68</v>
      </c>
      <c r="BR8" s="162">
        <v>69</v>
      </c>
      <c r="BS8" s="162">
        <v>70</v>
      </c>
      <c r="BT8" s="162">
        <v>71</v>
      </c>
      <c r="BU8" s="162">
        <v>72</v>
      </c>
      <c r="BV8" s="162">
        <v>73</v>
      </c>
      <c r="BW8" s="162">
        <v>74</v>
      </c>
      <c r="BX8" s="162">
        <v>75</v>
      </c>
      <c r="BY8" s="162">
        <v>76</v>
      </c>
    </row>
    <row r="9" spans="1:77" ht="15" customHeight="1" x14ac:dyDescent="0.2">
      <c r="B9" s="8">
        <f>SASARAN!B8</f>
        <v>1</v>
      </c>
      <c r="C9" s="163" t="str">
        <f>SASARAN!B4</f>
        <v xml:space="preserve">Puskesmas : </v>
      </c>
      <c r="D9" s="37">
        <f>'1'!M9</f>
        <v>1</v>
      </c>
      <c r="E9" s="8">
        <v>1</v>
      </c>
      <c r="F9" s="8">
        <v>1</v>
      </c>
      <c r="G9" s="8"/>
      <c r="H9" s="8"/>
      <c r="I9" s="50">
        <f>SASARAN!$D$24</f>
        <v>31</v>
      </c>
      <c r="J9" s="8">
        <f>'1'!$M$10</f>
        <v>31</v>
      </c>
      <c r="K9" s="8">
        <f>+SASARAN!$E$24</f>
        <v>279</v>
      </c>
      <c r="L9" s="8">
        <f>'1'!$M$11</f>
        <v>239</v>
      </c>
      <c r="M9" s="8">
        <f>'1'!$M$12</f>
        <v>0</v>
      </c>
      <c r="N9" s="8">
        <f>'1'!$M$13</f>
        <v>0</v>
      </c>
      <c r="O9" s="8">
        <f>'1'!$M$14</f>
        <v>0</v>
      </c>
      <c r="P9" s="8">
        <f>'1'!$M$15</f>
        <v>0</v>
      </c>
      <c r="Q9" s="8">
        <f>'1'!$M$16</f>
        <v>0</v>
      </c>
      <c r="R9" s="8">
        <f>'1'!$M$17</f>
        <v>7</v>
      </c>
      <c r="S9" s="8">
        <f>'1'!$M$18</f>
        <v>9</v>
      </c>
      <c r="T9" s="8">
        <f>'1'!$M$19</f>
        <v>16</v>
      </c>
      <c r="U9" s="8">
        <f>'1'!$M$21</f>
        <v>114</v>
      </c>
      <c r="V9" s="8">
        <f>'1'!$M$22</f>
        <v>86</v>
      </c>
      <c r="W9" s="8">
        <f>'1'!$M$23</f>
        <v>74</v>
      </c>
      <c r="X9" s="8">
        <f>'1'!$M$24</f>
        <v>0</v>
      </c>
      <c r="Y9" s="8">
        <f>'1'!$M$25</f>
        <v>0</v>
      </c>
      <c r="Z9" s="8">
        <f>'1'!$M$26</f>
        <v>0</v>
      </c>
      <c r="AA9" s="8">
        <f>'1'!$M$27</f>
        <v>0</v>
      </c>
      <c r="AB9" s="8">
        <f>'1'!$M$28</f>
        <v>0</v>
      </c>
      <c r="AC9" s="8">
        <f>'1'!$M$29</f>
        <v>3</v>
      </c>
      <c r="AD9" s="8">
        <f>'1'!$M$30</f>
        <v>0</v>
      </c>
      <c r="AE9" s="8">
        <f>'1'!$M$33</f>
        <v>3</v>
      </c>
      <c r="AF9" s="8">
        <f>'1'!$M$34</f>
        <v>3</v>
      </c>
      <c r="AG9" s="8">
        <f>'1'!$M$35</f>
        <v>0</v>
      </c>
      <c r="AH9" s="8">
        <f>'1'!$M$36</f>
        <v>0</v>
      </c>
      <c r="AI9" s="8">
        <f>'1'!$M$37</f>
        <v>0</v>
      </c>
      <c r="AJ9" s="8">
        <f>'1'!$M$38</f>
        <v>3</v>
      </c>
      <c r="AK9" s="8">
        <f>'1'!$M$39</f>
        <v>0</v>
      </c>
      <c r="AL9" s="8">
        <f>'1'!$M$40</f>
        <v>3</v>
      </c>
      <c r="AM9" s="8">
        <f>'1'!$M$31</f>
        <v>12</v>
      </c>
      <c r="AN9" s="8">
        <f>'1'!$M$32</f>
        <v>0</v>
      </c>
      <c r="AO9" s="8">
        <f>'1'!$M$41</f>
        <v>0</v>
      </c>
      <c r="AP9" s="8">
        <f>'1'!$M$42</f>
        <v>1</v>
      </c>
      <c r="AQ9" s="8">
        <f>'1'!$M$43</f>
        <v>2</v>
      </c>
      <c r="AR9" s="8">
        <f>'1'!$M$44</f>
        <v>0</v>
      </c>
      <c r="AS9" s="8">
        <f>'1'!$M$45</f>
        <v>3</v>
      </c>
      <c r="AT9" s="8">
        <f>'1'!$M$46</f>
        <v>0</v>
      </c>
      <c r="AU9" s="8">
        <f>'1'!$M$47</f>
        <v>0</v>
      </c>
      <c r="AV9" s="8">
        <f>'1'!$M$48</f>
        <v>0</v>
      </c>
      <c r="AW9" s="8">
        <f>'1'!$M$49</f>
        <v>1</v>
      </c>
      <c r="AX9" s="8">
        <f>'1'!$M$50</f>
        <v>1</v>
      </c>
      <c r="AY9" s="8">
        <f>'1'!$M$51</f>
        <v>0</v>
      </c>
      <c r="AZ9" s="8">
        <f>'1'!$M$52</f>
        <v>10</v>
      </c>
      <c r="BA9" s="8">
        <f>'1'!$M$53</f>
        <v>10</v>
      </c>
      <c r="BB9" s="8">
        <f>'1'!$M$54</f>
        <v>0</v>
      </c>
      <c r="BC9" s="8">
        <f>'1'!$M$55</f>
        <v>0</v>
      </c>
      <c r="BD9" s="8">
        <f>'1'!$M$56</f>
        <v>1</v>
      </c>
      <c r="BE9" s="8">
        <f>'1'!$M$57</f>
        <v>0</v>
      </c>
      <c r="BF9" s="8">
        <f>'1'!$M$58</f>
        <v>1</v>
      </c>
      <c r="BG9" s="8">
        <f>'1'!$M$272</f>
        <v>1</v>
      </c>
      <c r="BH9" s="8">
        <f>'1'!$M$273</f>
        <v>37</v>
      </c>
      <c r="BI9" s="8">
        <f>'1'!$M$274</f>
        <v>9</v>
      </c>
      <c r="BJ9" s="8">
        <f>'1'!$M$275</f>
        <v>5</v>
      </c>
      <c r="BK9" s="8">
        <f>'1'!$M$276</f>
        <v>0</v>
      </c>
      <c r="BL9" s="8">
        <f>'1'!$M$277</f>
        <v>0</v>
      </c>
      <c r="BM9" s="8">
        <f>'1'!$M$278</f>
        <v>0</v>
      </c>
      <c r="BN9" s="8">
        <f>'1'!$M$279</f>
        <v>0</v>
      </c>
      <c r="BO9" s="8">
        <f>'1'!$M$280</f>
        <v>1</v>
      </c>
      <c r="BP9" s="8">
        <f>'1'!$M$281</f>
        <v>1</v>
      </c>
      <c r="BQ9" s="8">
        <f>'1'!$M$282</f>
        <v>124</v>
      </c>
      <c r="BR9" s="8">
        <f>'1'!$M$283</f>
        <v>104</v>
      </c>
      <c r="BS9" s="8">
        <f>'1'!$M$284</f>
        <v>21</v>
      </c>
      <c r="BT9" s="8">
        <f>'1'!$M$285</f>
        <v>0</v>
      </c>
      <c r="BU9" s="8">
        <f>'1'!$M$286</f>
        <v>5</v>
      </c>
      <c r="BV9" s="8">
        <f>'1'!$M$287</f>
        <v>23</v>
      </c>
      <c r="BW9" s="8">
        <f>'1'!$M$288</f>
        <v>0</v>
      </c>
      <c r="BX9" s="8">
        <f>'1'!$M$289</f>
        <v>28</v>
      </c>
      <c r="BY9" s="8"/>
    </row>
    <row r="10" spans="1:77" ht="15" customHeight="1" x14ac:dyDescent="0.2">
      <c r="B10" s="8">
        <f>SASARAN!B9</f>
        <v>2</v>
      </c>
      <c r="C10" s="37"/>
      <c r="D10" s="37">
        <f>'2'!M9</f>
        <v>1</v>
      </c>
      <c r="E10" s="8">
        <f t="shared" ref="E10:E20" si="0">+IF($B10&gt;0,1,"")</f>
        <v>1</v>
      </c>
      <c r="F10" s="8">
        <v>1</v>
      </c>
      <c r="G10" s="8"/>
      <c r="H10" s="8"/>
      <c r="I10" s="50">
        <f>SASARAN!$D$24</f>
        <v>31</v>
      </c>
      <c r="J10" s="8">
        <f>'2'!$M$10</f>
        <v>31</v>
      </c>
      <c r="K10" s="8">
        <f>+SASARAN!$E$24</f>
        <v>279</v>
      </c>
      <c r="L10" s="8">
        <f>'2'!$M$11</f>
        <v>239</v>
      </c>
      <c r="M10" s="8">
        <f>'2'!$M$12</f>
        <v>0</v>
      </c>
      <c r="N10" s="8">
        <f>'2'!$M$13</f>
        <v>0</v>
      </c>
      <c r="O10" s="8">
        <f>'2'!$M$14</f>
        <v>0</v>
      </c>
      <c r="P10" s="8">
        <f>'2'!$M$15</f>
        <v>0</v>
      </c>
      <c r="Q10" s="8">
        <f>'2'!$M$16</f>
        <v>0</v>
      </c>
      <c r="R10" s="8">
        <f>'2'!$M$17</f>
        <v>7</v>
      </c>
      <c r="S10" s="8">
        <f>'2'!$M$18</f>
        <v>9</v>
      </c>
      <c r="T10" s="8">
        <f>'2'!$M$19</f>
        <v>16</v>
      </c>
      <c r="U10" s="8">
        <f>'2'!$M$21</f>
        <v>114</v>
      </c>
      <c r="V10" s="8">
        <f>'2'!$M$22</f>
        <v>86</v>
      </c>
      <c r="W10" s="8">
        <f>'2'!$M$23</f>
        <v>74</v>
      </c>
      <c r="X10" s="8">
        <f>'2'!$M$24</f>
        <v>0</v>
      </c>
      <c r="Y10" s="8">
        <f>'2'!$M$25</f>
        <v>0</v>
      </c>
      <c r="Z10" s="8">
        <f>'2'!$M$26</f>
        <v>0</v>
      </c>
      <c r="AA10" s="8">
        <f>'2'!$M$27</f>
        <v>0</v>
      </c>
      <c r="AB10" s="8">
        <f>'2'!$M$28</f>
        <v>22</v>
      </c>
      <c r="AC10" s="8">
        <f>'2'!$M$29</f>
        <v>3</v>
      </c>
      <c r="AD10" s="8">
        <f>'2'!$M$30</f>
        <v>0</v>
      </c>
      <c r="AE10" s="8">
        <f>'2'!$M$33</f>
        <v>3</v>
      </c>
      <c r="AF10" s="8">
        <f>'2'!$M$34</f>
        <v>3</v>
      </c>
      <c r="AG10" s="8">
        <f>'2'!$M$35</f>
        <v>0</v>
      </c>
      <c r="AH10" s="8">
        <f>'2'!$M$36</f>
        <v>0</v>
      </c>
      <c r="AI10" s="8">
        <f>'2'!$M$37</f>
        <v>0</v>
      </c>
      <c r="AJ10" s="8">
        <f>'2'!$M$38</f>
        <v>3</v>
      </c>
      <c r="AK10" s="8">
        <f>'2'!$M$39</f>
        <v>0</v>
      </c>
      <c r="AL10" s="8">
        <f>'2'!$M$40</f>
        <v>3</v>
      </c>
      <c r="AM10" s="8">
        <f>'2'!$M$31</f>
        <v>12</v>
      </c>
      <c r="AN10" s="8">
        <f>'2'!$M$32</f>
        <v>0</v>
      </c>
      <c r="AO10" s="8">
        <f>'2'!$M$41</f>
        <v>0</v>
      </c>
      <c r="AP10" s="8">
        <f>'2'!$M$42</f>
        <v>1</v>
      </c>
      <c r="AQ10" s="8">
        <f>'2'!$M$43</f>
        <v>2</v>
      </c>
      <c r="AR10" s="8">
        <f>'2'!$M$44</f>
        <v>0</v>
      </c>
      <c r="AS10" s="8">
        <f>'2'!$M$45</f>
        <v>3</v>
      </c>
      <c r="AT10" s="8">
        <f>'2'!$M$46</f>
        <v>3</v>
      </c>
      <c r="AU10" s="8">
        <f>'2'!$M$47</f>
        <v>31</v>
      </c>
      <c r="AV10" s="8">
        <f>'2'!$M$48</f>
        <v>0</v>
      </c>
      <c r="AW10" s="8">
        <f>'2'!$M$49</f>
        <v>1</v>
      </c>
      <c r="AX10" s="8">
        <f>'2'!$M$50</f>
        <v>1</v>
      </c>
      <c r="AY10" s="8">
        <f>'2'!$M$51</f>
        <v>0</v>
      </c>
      <c r="AZ10" s="8">
        <f>'2'!$M$52</f>
        <v>10</v>
      </c>
      <c r="BA10" s="8">
        <f>'2'!$M$53</f>
        <v>10</v>
      </c>
      <c r="BB10" s="8">
        <f>'2'!$M$54</f>
        <v>0</v>
      </c>
      <c r="BC10" s="8">
        <f>'2'!$M$55</f>
        <v>0</v>
      </c>
      <c r="BD10" s="8">
        <f>'2'!$M$56</f>
        <v>1</v>
      </c>
      <c r="BE10" s="8">
        <f>'2'!$M$57</f>
        <v>0</v>
      </c>
      <c r="BF10" s="8">
        <f>'2'!$M$58</f>
        <v>1</v>
      </c>
      <c r="BG10" s="8">
        <f>'2'!$M$272</f>
        <v>1</v>
      </c>
      <c r="BH10" s="8">
        <f>'2'!$M$273</f>
        <v>37</v>
      </c>
      <c r="BI10" s="8">
        <f>'2'!$M$274</f>
        <v>9</v>
      </c>
      <c r="BJ10" s="8">
        <f>'2'!$M$275</f>
        <v>5</v>
      </c>
      <c r="BK10" s="8">
        <f>'2'!$M$276</f>
        <v>0</v>
      </c>
      <c r="BL10" s="8">
        <f>'2'!$M$277</f>
        <v>0</v>
      </c>
      <c r="BM10" s="8">
        <f>'2'!$M$278</f>
        <v>0</v>
      </c>
      <c r="BN10" s="8">
        <f>'2'!$M$279</f>
        <v>0</v>
      </c>
      <c r="BO10" s="8">
        <f>'2'!$M$280</f>
        <v>1</v>
      </c>
      <c r="BP10" s="8">
        <f>'2'!$M$281</f>
        <v>1</v>
      </c>
      <c r="BQ10" s="8">
        <f>'2'!$M$282</f>
        <v>124</v>
      </c>
      <c r="BR10" s="8">
        <f>'2'!$M$283</f>
        <v>104</v>
      </c>
      <c r="BS10" s="8">
        <f>'2'!$M$284</f>
        <v>21</v>
      </c>
      <c r="BT10" s="8">
        <f>'2'!$M$285</f>
        <v>0</v>
      </c>
      <c r="BU10" s="8">
        <f>'2'!$M$286</f>
        <v>5</v>
      </c>
      <c r="BV10" s="8">
        <f>'2'!$M$287</f>
        <v>23</v>
      </c>
      <c r="BW10" s="8">
        <f>'2'!$M$288</f>
        <v>0</v>
      </c>
      <c r="BX10" s="8">
        <f>'2'!$M$289</f>
        <v>28</v>
      </c>
      <c r="BY10" s="8"/>
    </row>
    <row r="11" spans="1:77" ht="15" customHeight="1" x14ac:dyDescent="0.2">
      <c r="B11" s="8">
        <f>SASARAN!B10</f>
        <v>3</v>
      </c>
      <c r="C11" s="37"/>
      <c r="D11" s="37">
        <f>'3'!M9</f>
        <v>1</v>
      </c>
      <c r="E11" s="8">
        <f t="shared" si="0"/>
        <v>1</v>
      </c>
      <c r="F11" s="8">
        <v>1</v>
      </c>
      <c r="G11" s="8"/>
      <c r="H11" s="8"/>
      <c r="I11" s="50">
        <f>SASARAN!$D$24</f>
        <v>31</v>
      </c>
      <c r="J11" s="8">
        <f>'3'!$M$10</f>
        <v>31</v>
      </c>
      <c r="K11" s="8">
        <f>+SASARAN!$E$24</f>
        <v>279</v>
      </c>
      <c r="L11" s="8">
        <f>'3'!$M$11</f>
        <v>239</v>
      </c>
      <c r="M11" s="8">
        <f>'3'!$M$12</f>
        <v>0</v>
      </c>
      <c r="N11" s="8">
        <f>'3'!$M$13</f>
        <v>0</v>
      </c>
      <c r="O11" s="8">
        <f>'3'!$M$14</f>
        <v>0</v>
      </c>
      <c r="P11" s="8">
        <f>'3'!$M$15</f>
        <v>0</v>
      </c>
      <c r="Q11" s="8">
        <f>'3'!$M$16</f>
        <v>0</v>
      </c>
      <c r="R11" s="8">
        <f>'3'!$M$17</f>
        <v>7</v>
      </c>
      <c r="S11" s="8">
        <f>'3'!$M$18</f>
        <v>9</v>
      </c>
      <c r="T11" s="8">
        <f>'3'!$M$19</f>
        <v>16</v>
      </c>
      <c r="U11" s="8">
        <f>'3'!$M$21</f>
        <v>114</v>
      </c>
      <c r="V11" s="8">
        <f>'3'!$M$22</f>
        <v>86</v>
      </c>
      <c r="W11" s="8">
        <f>'3'!$M$23</f>
        <v>74</v>
      </c>
      <c r="X11" s="8">
        <f>'3'!$M$24</f>
        <v>0</v>
      </c>
      <c r="Y11" s="8">
        <f>'3'!$M$25</f>
        <v>0</v>
      </c>
      <c r="Z11" s="8">
        <f>'3'!$M$26</f>
        <v>0</v>
      </c>
      <c r="AA11" s="8">
        <f>'3'!$M$27</f>
        <v>0</v>
      </c>
      <c r="AB11" s="8">
        <f>'3'!$M$28</f>
        <v>22</v>
      </c>
      <c r="AC11" s="8">
        <f>'3'!$M$29</f>
        <v>3</v>
      </c>
      <c r="AD11" s="8">
        <f>'3'!$M$30</f>
        <v>1</v>
      </c>
      <c r="AE11" s="8">
        <f>'3'!$M$33</f>
        <v>3</v>
      </c>
      <c r="AF11" s="8">
        <f>'3'!$M$34</f>
        <v>3</v>
      </c>
      <c r="AG11" s="8">
        <f>'3'!$M$35</f>
        <v>0</v>
      </c>
      <c r="AH11" s="8">
        <f>'3'!$M$36</f>
        <v>0</v>
      </c>
      <c r="AI11" s="8">
        <f>'3'!$M$37</f>
        <v>0</v>
      </c>
      <c r="AJ11" s="8">
        <f>'3'!$M$38</f>
        <v>3</v>
      </c>
      <c r="AK11" s="8">
        <f>'3'!$M$39</f>
        <v>0</v>
      </c>
      <c r="AL11" s="8">
        <f>'3'!$M$40</f>
        <v>3</v>
      </c>
      <c r="AM11" s="8">
        <f>'3'!$M$31</f>
        <v>12</v>
      </c>
      <c r="AN11" s="8">
        <f>'3'!$M$32</f>
        <v>0</v>
      </c>
      <c r="AO11" s="8">
        <f>'3'!$M$41</f>
        <v>0</v>
      </c>
      <c r="AP11" s="8">
        <f>'3'!$M$42</f>
        <v>1</v>
      </c>
      <c r="AQ11" s="8">
        <f>'3'!$M$43</f>
        <v>2</v>
      </c>
      <c r="AR11" s="8">
        <f>'3'!$M$44</f>
        <v>0</v>
      </c>
      <c r="AS11" s="8">
        <f>'3'!$M$45</f>
        <v>3</v>
      </c>
      <c r="AT11" s="8">
        <f>'3'!$M$46</f>
        <v>0</v>
      </c>
      <c r="AU11" s="8">
        <f>'3'!$M$47</f>
        <v>0</v>
      </c>
      <c r="AV11" s="8">
        <f>'3'!$M$48</f>
        <v>0</v>
      </c>
      <c r="AW11" s="8">
        <f>'3'!$M$49</f>
        <v>2</v>
      </c>
      <c r="AX11" s="8">
        <f>'3'!$M$50</f>
        <v>1</v>
      </c>
      <c r="AY11" s="8">
        <f>'3'!$M$51</f>
        <v>0</v>
      </c>
      <c r="AZ11" s="8">
        <f>'3'!$M$52</f>
        <v>10</v>
      </c>
      <c r="BA11" s="8">
        <f>'3'!$M$53</f>
        <v>10</v>
      </c>
      <c r="BB11" s="8">
        <f>'3'!$M$54</f>
        <v>0</v>
      </c>
      <c r="BC11" s="8">
        <f>'3'!$M$55</f>
        <v>0</v>
      </c>
      <c r="BD11" s="8">
        <f>'3'!$M$56</f>
        <v>1</v>
      </c>
      <c r="BE11" s="8">
        <f>'3'!$M$57</f>
        <v>0</v>
      </c>
      <c r="BF11" s="8">
        <f>'3'!$M$58</f>
        <v>1</v>
      </c>
      <c r="BG11" s="8">
        <f>'3'!$M$272</f>
        <v>1</v>
      </c>
      <c r="BH11" s="8">
        <f>'3'!$M$273</f>
        <v>37</v>
      </c>
      <c r="BI11" s="8">
        <f>'3'!$M$274</f>
        <v>9</v>
      </c>
      <c r="BJ11" s="8">
        <f>'3'!$M$275</f>
        <v>5</v>
      </c>
      <c r="BK11" s="8">
        <f>'3'!$M$276</f>
        <v>1</v>
      </c>
      <c r="BL11" s="8">
        <f>'3'!$M$277</f>
        <v>0</v>
      </c>
      <c r="BM11" s="8">
        <f>'3'!$M$278</f>
        <v>0</v>
      </c>
      <c r="BN11" s="8">
        <f>'3'!$M$279</f>
        <v>0</v>
      </c>
      <c r="BO11" s="8">
        <f>'3'!$M$280</f>
        <v>1</v>
      </c>
      <c r="BP11" s="8">
        <f>'3'!$M$281</f>
        <v>1</v>
      </c>
      <c r="BQ11" s="8">
        <f>'3'!$M$282</f>
        <v>124</v>
      </c>
      <c r="BR11" s="8">
        <f>'3'!$M$283</f>
        <v>104</v>
      </c>
      <c r="BS11" s="8">
        <f>'3'!$M$284</f>
        <v>21</v>
      </c>
      <c r="BT11" s="8">
        <f>'3'!$M$285</f>
        <v>0</v>
      </c>
      <c r="BU11" s="8">
        <f>'3'!$M$286</f>
        <v>5</v>
      </c>
      <c r="BV11" s="8">
        <f>'3'!$M$287</f>
        <v>23</v>
      </c>
      <c r="BW11" s="8">
        <f>'3'!$M$288</f>
        <v>0</v>
      </c>
      <c r="BX11" s="8">
        <f>'3'!$M$289</f>
        <v>28</v>
      </c>
      <c r="BY11" s="8"/>
    </row>
    <row r="12" spans="1:77" ht="15" customHeight="1" x14ac:dyDescent="0.2">
      <c r="B12" s="8">
        <f>SASARAN!B11</f>
        <v>4</v>
      </c>
      <c r="C12" s="37"/>
      <c r="D12" s="37">
        <f>'4'!M9</f>
        <v>1</v>
      </c>
      <c r="E12" s="8">
        <f t="shared" si="0"/>
        <v>1</v>
      </c>
      <c r="F12" s="8">
        <v>1</v>
      </c>
      <c r="G12" s="8"/>
      <c r="H12" s="8"/>
      <c r="I12" s="50">
        <f>SASARAN!$D$24</f>
        <v>31</v>
      </c>
      <c r="J12" s="8">
        <f>'4'!$M$10</f>
        <v>31</v>
      </c>
      <c r="K12" s="8">
        <f>+SASARAN!$E$24</f>
        <v>279</v>
      </c>
      <c r="L12" s="8">
        <f>'4'!$M$11</f>
        <v>243</v>
      </c>
      <c r="M12" s="8">
        <f>'4'!$M$12</f>
        <v>0</v>
      </c>
      <c r="N12" s="8">
        <f>'4'!$M$13</f>
        <v>0</v>
      </c>
      <c r="O12" s="8">
        <f>'4'!$M$14</f>
        <v>0</v>
      </c>
      <c r="P12" s="8">
        <f>'4'!$M$15</f>
        <v>0</v>
      </c>
      <c r="Q12" s="8">
        <f>'4'!$M$16</f>
        <v>0</v>
      </c>
      <c r="R12" s="8">
        <f>'4'!$M$17</f>
        <v>7</v>
      </c>
      <c r="S12" s="8">
        <f>'4'!$M$18</f>
        <v>9</v>
      </c>
      <c r="T12" s="8">
        <f>'4'!$M$19</f>
        <v>16</v>
      </c>
      <c r="U12" s="8">
        <f>'4'!$M$21</f>
        <v>114</v>
      </c>
      <c r="V12" s="8">
        <f>'4'!$M$22</f>
        <v>86</v>
      </c>
      <c r="W12" s="8">
        <f>'4'!$M$23</f>
        <v>74</v>
      </c>
      <c r="X12" s="8">
        <f>'4'!$M$24</f>
        <v>0</v>
      </c>
      <c r="Y12" s="8">
        <f>'4'!$M$25</f>
        <v>0</v>
      </c>
      <c r="Z12" s="8">
        <f>'4'!$M$26</f>
        <v>0</v>
      </c>
      <c r="AA12" s="8">
        <f>'4'!$M$27</f>
        <v>0</v>
      </c>
      <c r="AB12" s="8">
        <f>'4'!$M$28</f>
        <v>22</v>
      </c>
      <c r="AC12" s="8">
        <f>'4'!$M$29</f>
        <v>3</v>
      </c>
      <c r="AD12" s="8">
        <f>'4'!$M$30</f>
        <v>0</v>
      </c>
      <c r="AE12" s="8">
        <f>'4'!$M$33</f>
        <v>3</v>
      </c>
      <c r="AF12" s="8">
        <f>'4'!$M$34</f>
        <v>3</v>
      </c>
      <c r="AG12" s="8">
        <f>'4'!$M$35</f>
        <v>0</v>
      </c>
      <c r="AH12" s="8">
        <f>'4'!$M$36</f>
        <v>0</v>
      </c>
      <c r="AI12" s="8">
        <f>'4'!$M$37</f>
        <v>0</v>
      </c>
      <c r="AJ12" s="8">
        <f>'4'!$M$38</f>
        <v>3</v>
      </c>
      <c r="AK12" s="8">
        <f>'4'!$M$39</f>
        <v>0</v>
      </c>
      <c r="AL12" s="8">
        <f>'4'!$M$40</f>
        <v>3</v>
      </c>
      <c r="AM12" s="8">
        <f>'4'!$M$31</f>
        <v>12</v>
      </c>
      <c r="AN12" s="8">
        <f>'4'!$M$32</f>
        <v>0</v>
      </c>
      <c r="AO12" s="8">
        <f>'4'!$M$41</f>
        <v>0</v>
      </c>
      <c r="AP12" s="8">
        <f>'4'!$M$42</f>
        <v>1</v>
      </c>
      <c r="AQ12" s="8">
        <f>'4'!$M$43</f>
        <v>2</v>
      </c>
      <c r="AR12" s="8">
        <f>'4'!$M$44</f>
        <v>0</v>
      </c>
      <c r="AS12" s="8">
        <f>'4'!$M$45</f>
        <v>3</v>
      </c>
      <c r="AT12" s="8">
        <f>'4'!$M$46</f>
        <v>0</v>
      </c>
      <c r="AU12" s="8">
        <f>'4'!$M$47</f>
        <v>0</v>
      </c>
      <c r="AV12" s="8">
        <f>'4'!$M$48</f>
        <v>0</v>
      </c>
      <c r="AW12" s="8">
        <f>'4'!$M$49</f>
        <v>1</v>
      </c>
      <c r="AX12" s="8">
        <f>'4'!$M$50</f>
        <v>0</v>
      </c>
      <c r="AY12" s="8">
        <f>'4'!$M$51</f>
        <v>0</v>
      </c>
      <c r="AZ12" s="8">
        <f>'4'!$M$252</f>
        <v>0</v>
      </c>
      <c r="BA12" s="8">
        <f>'4'!$M$53</f>
        <v>0</v>
      </c>
      <c r="BB12" s="8">
        <f>'4'!$M$54</f>
        <v>0</v>
      </c>
      <c r="BC12" s="8">
        <f>'4'!$M$55</f>
        <v>0</v>
      </c>
      <c r="BD12" s="8">
        <f>'4'!$M$56</f>
        <v>0</v>
      </c>
      <c r="BE12" s="8">
        <f>'4'!$M$57</f>
        <v>0</v>
      </c>
      <c r="BF12" s="8">
        <f>'4'!$M$58</f>
        <v>1</v>
      </c>
      <c r="BG12" s="8">
        <f>'4'!$M$272</f>
        <v>1</v>
      </c>
      <c r="BH12" s="8">
        <f>'4'!$M$273</f>
        <v>37</v>
      </c>
      <c r="BI12" s="8">
        <f>'4'!$M$274</f>
        <v>9</v>
      </c>
      <c r="BJ12" s="8">
        <f>'4'!$M$275</f>
        <v>5</v>
      </c>
      <c r="BK12" s="8">
        <f>'4'!$M$276</f>
        <v>0</v>
      </c>
      <c r="BL12" s="8">
        <f>'4'!$M$277</f>
        <v>0</v>
      </c>
      <c r="BM12" s="8">
        <f>'4'!$M$278</f>
        <v>0</v>
      </c>
      <c r="BN12" s="8">
        <f>'4'!$M$279</f>
        <v>0</v>
      </c>
      <c r="BO12" s="8">
        <f>'4'!$M$280</f>
        <v>1</v>
      </c>
      <c r="BP12" s="8">
        <f>'4'!$M$281</f>
        <v>1</v>
      </c>
      <c r="BQ12" s="8">
        <f>'4'!$M$282</f>
        <v>124</v>
      </c>
      <c r="BR12" s="8">
        <f>'4'!$M$283</f>
        <v>104</v>
      </c>
      <c r="BS12" s="8">
        <f>'4'!$M$284</f>
        <v>21</v>
      </c>
      <c r="BT12" s="8">
        <f>'4'!$M$285</f>
        <v>0</v>
      </c>
      <c r="BU12" s="8">
        <f>'4'!$M$286</f>
        <v>5</v>
      </c>
      <c r="BV12" s="8">
        <f>'4'!$M$287</f>
        <v>23</v>
      </c>
      <c r="BW12" s="8">
        <f>'4'!$M$288</f>
        <v>0</v>
      </c>
      <c r="BX12" s="8">
        <f>'4'!$M$289</f>
        <v>28</v>
      </c>
      <c r="BY12" s="8"/>
    </row>
    <row r="13" spans="1:77" ht="15" customHeight="1" x14ac:dyDescent="0.2">
      <c r="B13" s="8">
        <f>SASARAN!B12</f>
        <v>5</v>
      </c>
      <c r="C13" s="37"/>
      <c r="D13" s="37">
        <f>'5'!M9</f>
        <v>1</v>
      </c>
      <c r="E13" s="8">
        <f t="shared" si="0"/>
        <v>1</v>
      </c>
      <c r="F13" s="8">
        <v>1</v>
      </c>
      <c r="G13" s="8"/>
      <c r="H13" s="8"/>
      <c r="I13" s="50">
        <f>SASARAN!$D$24</f>
        <v>31</v>
      </c>
      <c r="J13" s="8">
        <f>'5'!$M$10</f>
        <v>32</v>
      </c>
      <c r="K13" s="8">
        <f>+SASARAN!$E$24</f>
        <v>279</v>
      </c>
      <c r="L13" s="8">
        <f>'5'!$M$11</f>
        <v>243</v>
      </c>
      <c r="M13" s="8">
        <f>'5'!$M$12</f>
        <v>0</v>
      </c>
      <c r="N13" s="8">
        <f>'5'!$M$13</f>
        <v>0</v>
      </c>
      <c r="O13" s="8">
        <f>'5'!$M$14</f>
        <v>0</v>
      </c>
      <c r="P13" s="8">
        <f>'5'!$M$15</f>
        <v>0</v>
      </c>
      <c r="Q13" s="8">
        <f>'5'!$M$16</f>
        <v>0</v>
      </c>
      <c r="R13" s="8">
        <f>'5'!$M$17</f>
        <v>7</v>
      </c>
      <c r="S13" s="8">
        <f>'5'!$M$18</f>
        <v>9</v>
      </c>
      <c r="T13" s="8">
        <f>'5'!$M$19</f>
        <v>16</v>
      </c>
      <c r="U13" s="8">
        <f>'5'!$M$21</f>
        <v>114</v>
      </c>
      <c r="V13" s="8">
        <f>'5'!$M$22</f>
        <v>86</v>
      </c>
      <c r="W13" s="8">
        <f>'5'!$M$23</f>
        <v>74</v>
      </c>
      <c r="X13" s="8">
        <f>'5'!$M$24</f>
        <v>0</v>
      </c>
      <c r="Y13" s="8">
        <f>'5'!$M$25</f>
        <v>0</v>
      </c>
      <c r="Z13" s="8">
        <f>'5'!$M$26</f>
        <v>0</v>
      </c>
      <c r="AA13" s="8">
        <f>'5'!$M$27</f>
        <v>0</v>
      </c>
      <c r="AB13" s="8">
        <f>'5'!$M$28</f>
        <v>0</v>
      </c>
      <c r="AC13" s="8">
        <f>'5'!$M$29</f>
        <v>3</v>
      </c>
      <c r="AD13" s="8">
        <f>'5'!$M$30</f>
        <v>0</v>
      </c>
      <c r="AE13" s="8">
        <f>'5'!$M$33</f>
        <v>3</v>
      </c>
      <c r="AF13" s="8">
        <f>'5'!$M$34</f>
        <v>3</v>
      </c>
      <c r="AG13" s="8">
        <f>'5'!$M$35</f>
        <v>0</v>
      </c>
      <c r="AH13" s="8">
        <f>'5'!$M$36</f>
        <v>0</v>
      </c>
      <c r="AI13" s="8">
        <f>'4'!$M$37</f>
        <v>0</v>
      </c>
      <c r="AJ13" s="8">
        <f>'5'!$M$38</f>
        <v>3</v>
      </c>
      <c r="AK13" s="8">
        <f>'5'!$M$39</f>
        <v>0</v>
      </c>
      <c r="AL13" s="8">
        <f>'5'!$M$40</f>
        <v>3</v>
      </c>
      <c r="AM13" s="8">
        <f>'5'!$M$31</f>
        <v>12</v>
      </c>
      <c r="AN13" s="8">
        <f>'5'!$M$32</f>
        <v>0</v>
      </c>
      <c r="AO13" s="8">
        <f>'5'!$M$41</f>
        <v>0</v>
      </c>
      <c r="AP13" s="8">
        <f>'5'!$M$42</f>
        <v>1</v>
      </c>
      <c r="AQ13" s="8">
        <f>'5'!$M$43</f>
        <v>2</v>
      </c>
      <c r="AR13" s="8">
        <f>'5'!$M$44</f>
        <v>0</v>
      </c>
      <c r="AS13" s="8">
        <f>'5'!$M$45</f>
        <v>3</v>
      </c>
      <c r="AT13" s="8">
        <f>'5'!$M$46</f>
        <v>0</v>
      </c>
      <c r="AU13" s="8">
        <f>'5'!$M$47</f>
        <v>0</v>
      </c>
      <c r="AV13" s="8">
        <f>'5'!$M$48</f>
        <v>0</v>
      </c>
      <c r="AW13" s="8">
        <f>'5'!$M$49</f>
        <v>1</v>
      </c>
      <c r="AX13" s="8">
        <f>'5'!$M$50</f>
        <v>0</v>
      </c>
      <c r="AY13" s="8">
        <f>'5'!$M$51</f>
        <v>0</v>
      </c>
      <c r="AZ13" s="8">
        <f>'5'!$M$52</f>
        <v>0</v>
      </c>
      <c r="BA13" s="8">
        <f>'5'!$M$53</f>
        <v>0</v>
      </c>
      <c r="BB13" s="8">
        <f>'5'!$M$54</f>
        <v>0</v>
      </c>
      <c r="BC13" s="8">
        <f>'5'!$M$55</f>
        <v>0</v>
      </c>
      <c r="BD13" s="8">
        <f>'5'!$M$56</f>
        <v>0</v>
      </c>
      <c r="BE13" s="8">
        <f>'5'!$M$57</f>
        <v>0</v>
      </c>
      <c r="BF13" s="8">
        <f>'5'!$M$58</f>
        <v>0</v>
      </c>
      <c r="BG13" s="8">
        <f>'5'!$M$272</f>
        <v>1</v>
      </c>
      <c r="BH13" s="8">
        <f>'5'!$M$273</f>
        <v>37</v>
      </c>
      <c r="BI13" s="8">
        <f>'5'!$M$274</f>
        <v>9</v>
      </c>
      <c r="BJ13" s="8">
        <f>'5'!$M$275</f>
        <v>5</v>
      </c>
      <c r="BK13" s="8">
        <f>'5'!$M$276</f>
        <v>0</v>
      </c>
      <c r="BL13" s="8">
        <f>'5'!$M$277</f>
        <v>0</v>
      </c>
      <c r="BM13" s="8">
        <f>'5'!$M$278</f>
        <v>0</v>
      </c>
      <c r="BN13" s="8">
        <f>'5'!$M$279</f>
        <v>0</v>
      </c>
      <c r="BO13" s="8">
        <f>'5'!$M$280</f>
        <v>1</v>
      </c>
      <c r="BP13" s="8">
        <f>'5'!$M$281</f>
        <v>1</v>
      </c>
      <c r="BQ13" s="8">
        <f>'5'!$M$282</f>
        <v>124</v>
      </c>
      <c r="BR13" s="8">
        <f>'5'!$M$283</f>
        <v>104</v>
      </c>
      <c r="BS13" s="8">
        <f>'5'!$M$284</f>
        <v>21</v>
      </c>
      <c r="BT13" s="8">
        <f>'5'!$M$285</f>
        <v>0</v>
      </c>
      <c r="BU13" s="8">
        <f>'5'!$M$286</f>
        <v>5</v>
      </c>
      <c r="BV13" s="8">
        <f>'5'!$M$287</f>
        <v>23</v>
      </c>
      <c r="BW13" s="8">
        <f>'5'!$M$288</f>
        <v>0</v>
      </c>
      <c r="BX13" s="8">
        <f>'5'!$M$289</f>
        <v>28</v>
      </c>
      <c r="BY13" s="8"/>
    </row>
    <row r="14" spans="1:77" ht="15" customHeight="1" x14ac:dyDescent="0.2">
      <c r="B14" s="8">
        <f>SASARAN!B13</f>
        <v>6</v>
      </c>
      <c r="C14" s="37"/>
      <c r="D14" s="37">
        <f>'6'!M9</f>
        <v>1</v>
      </c>
      <c r="E14" s="8">
        <f t="shared" si="0"/>
        <v>1</v>
      </c>
      <c r="F14" s="8">
        <v>1</v>
      </c>
      <c r="G14" s="8"/>
      <c r="H14" s="8"/>
      <c r="I14" s="50">
        <f>SASARAN!$D$24</f>
        <v>31</v>
      </c>
      <c r="J14" s="8">
        <f>'6'!$M$10</f>
        <v>32</v>
      </c>
      <c r="K14" s="8">
        <f>+SASARAN!$E$24</f>
        <v>279</v>
      </c>
      <c r="L14" s="8">
        <f>'6'!$M$11</f>
        <v>243</v>
      </c>
      <c r="M14" s="8">
        <f>'6'!$M$12</f>
        <v>0</v>
      </c>
      <c r="N14" s="8">
        <f>'6'!$M$13</f>
        <v>0</v>
      </c>
      <c r="O14" s="8">
        <f>'6'!$M$14</f>
        <v>0</v>
      </c>
      <c r="P14" s="8">
        <f>'6'!$M$15</f>
        <v>0</v>
      </c>
      <c r="Q14" s="8">
        <f>'6'!$M$16</f>
        <v>0</v>
      </c>
      <c r="R14" s="8">
        <f>'6'!$M$17</f>
        <v>7</v>
      </c>
      <c r="S14" s="8">
        <f>'6'!$M$18</f>
        <v>9</v>
      </c>
      <c r="T14" s="8">
        <f>'6'!$M$19</f>
        <v>16</v>
      </c>
      <c r="U14" s="8">
        <f>'6'!$M$21</f>
        <v>114</v>
      </c>
      <c r="V14" s="8">
        <f>'6'!$M$22</f>
        <v>86</v>
      </c>
      <c r="W14" s="8">
        <f>'6'!$M$23</f>
        <v>74</v>
      </c>
      <c r="X14" s="8">
        <f>'6'!$M$24</f>
        <v>0</v>
      </c>
      <c r="Y14" s="8">
        <f>'6'!$M$25</f>
        <v>0</v>
      </c>
      <c r="Z14" s="8">
        <f>'6'!$M$26</f>
        <v>0</v>
      </c>
      <c r="AA14" s="8">
        <f>'6'!$M$27</f>
        <v>0</v>
      </c>
      <c r="AB14" s="8">
        <f>'6'!$M$28</f>
        <v>0</v>
      </c>
      <c r="AC14" s="8">
        <f>'6'!$M$29</f>
        <v>3</v>
      </c>
      <c r="AD14" s="8">
        <f>'6'!$M$30</f>
        <v>0</v>
      </c>
      <c r="AE14" s="8">
        <f>'6'!$M$33</f>
        <v>3</v>
      </c>
      <c r="AF14" s="8">
        <f>'6'!$M$34</f>
        <v>3</v>
      </c>
      <c r="AG14" s="8">
        <f>'6'!$M$35</f>
        <v>0</v>
      </c>
      <c r="AH14" s="8">
        <f>'6'!$M$36</f>
        <v>0</v>
      </c>
      <c r="AI14" s="8">
        <f>'4'!$M$37</f>
        <v>0</v>
      </c>
      <c r="AJ14" s="8">
        <f>'6'!$M$38</f>
        <v>3</v>
      </c>
      <c r="AK14" s="8">
        <f>'6'!$M$39</f>
        <v>0</v>
      </c>
      <c r="AL14" s="8">
        <f>'6'!$M$40</f>
        <v>3</v>
      </c>
      <c r="AM14" s="8">
        <f>'6'!$M$31</f>
        <v>12</v>
      </c>
      <c r="AN14" s="8">
        <f>'6'!$M$32</f>
        <v>0</v>
      </c>
      <c r="AO14" s="8">
        <f>'6'!$M$41</f>
        <v>0</v>
      </c>
      <c r="AP14" s="8">
        <f>'6'!$M$42</f>
        <v>1</v>
      </c>
      <c r="AQ14" s="8">
        <f>'6'!$M$43</f>
        <v>2</v>
      </c>
      <c r="AR14" s="8">
        <f>'6'!$M$44</f>
        <v>0</v>
      </c>
      <c r="AS14" s="8">
        <f>'6'!$M$45</f>
        <v>3</v>
      </c>
      <c r="AT14" s="8">
        <f>'6'!$M$46</f>
        <v>0</v>
      </c>
      <c r="AU14" s="8">
        <f>'6'!$M$47</f>
        <v>0</v>
      </c>
      <c r="AV14" s="8">
        <f>'6'!$M$48</f>
        <v>0</v>
      </c>
      <c r="AW14" s="8">
        <f>'6'!$M$49</f>
        <v>0</v>
      </c>
      <c r="AX14" s="8">
        <f>'6'!$M$50</f>
        <v>0</v>
      </c>
      <c r="AY14" s="8">
        <f>'6'!$M$51</f>
        <v>0</v>
      </c>
      <c r="AZ14" s="8">
        <f>'6'!$M$52</f>
        <v>0</v>
      </c>
      <c r="BA14" s="8">
        <f>'6'!$M$53</f>
        <v>0</v>
      </c>
      <c r="BB14" s="8">
        <f>'6'!$M$54</f>
        <v>0</v>
      </c>
      <c r="BC14" s="8">
        <f>'6'!$M$55</f>
        <v>0</v>
      </c>
      <c r="BD14" s="8">
        <f>'6'!$M$56</f>
        <v>0</v>
      </c>
      <c r="BE14" s="8">
        <f>'6'!$M$57</f>
        <v>0</v>
      </c>
      <c r="BF14" s="8">
        <f>'6'!$M$58</f>
        <v>0</v>
      </c>
      <c r="BG14" s="8">
        <f>'6'!$M$272</f>
        <v>1</v>
      </c>
      <c r="BH14" s="8">
        <f>'6'!$M$273</f>
        <v>37</v>
      </c>
      <c r="BI14" s="8">
        <f>'6'!$M$274</f>
        <v>9</v>
      </c>
      <c r="BJ14" s="8">
        <f>'6'!$M$275</f>
        <v>5</v>
      </c>
      <c r="BK14" s="8">
        <f>'6'!$M$276</f>
        <v>0</v>
      </c>
      <c r="BL14" s="8">
        <f>'6'!$M$277</f>
        <v>0</v>
      </c>
      <c r="BM14" s="8">
        <f>'6'!$M$278</f>
        <v>0</v>
      </c>
      <c r="BN14" s="8">
        <f>'6'!$M$279</f>
        <v>0</v>
      </c>
      <c r="BO14" s="8">
        <f>'6'!$M$280</f>
        <v>1</v>
      </c>
      <c r="BP14" s="8">
        <f>'6'!$M$281</f>
        <v>1</v>
      </c>
      <c r="BQ14" s="8">
        <f>'6'!$M$282</f>
        <v>124</v>
      </c>
      <c r="BR14" s="8">
        <f>'6'!$M$283</f>
        <v>104</v>
      </c>
      <c r="BS14" s="8">
        <f>'6'!$M$284</f>
        <v>21</v>
      </c>
      <c r="BT14" s="8">
        <f>'6'!$M$285</f>
        <v>0</v>
      </c>
      <c r="BU14" s="8">
        <f>'6'!$M$286</f>
        <v>5</v>
      </c>
      <c r="BV14" s="8">
        <f>'6'!$M$287</f>
        <v>23</v>
      </c>
      <c r="BW14" s="8">
        <f>'6'!$M$288</f>
        <v>0</v>
      </c>
      <c r="BX14" s="8">
        <f>'6'!$M$289</f>
        <v>28</v>
      </c>
      <c r="BY14" s="8"/>
    </row>
    <row r="15" spans="1:77" ht="15" customHeight="1" x14ac:dyDescent="0.2">
      <c r="B15" s="8">
        <f>SASARAN!B14</f>
        <v>7</v>
      </c>
      <c r="C15" s="37"/>
      <c r="D15" s="37">
        <f>'7'!M9</f>
        <v>1</v>
      </c>
      <c r="E15" s="8">
        <f t="shared" si="0"/>
        <v>1</v>
      </c>
      <c r="F15" s="8">
        <v>1</v>
      </c>
      <c r="G15" s="8"/>
      <c r="H15" s="8"/>
      <c r="I15" s="50">
        <f>SASARAN!$D$24</f>
        <v>31</v>
      </c>
      <c r="J15" s="8">
        <f>'7'!$M$10</f>
        <v>32</v>
      </c>
      <c r="K15" s="8">
        <f>+SASARAN!$E$24</f>
        <v>279</v>
      </c>
      <c r="L15" s="8">
        <f>'7'!$M$11</f>
        <v>243</v>
      </c>
      <c r="M15" s="8">
        <f>'7'!$M$12</f>
        <v>0</v>
      </c>
      <c r="N15" s="8">
        <f>'7'!$M$13</f>
        <v>0</v>
      </c>
      <c r="O15" s="8">
        <f>'7'!$M$14</f>
        <v>0</v>
      </c>
      <c r="P15" s="8">
        <f>'7'!$M$15</f>
        <v>0</v>
      </c>
      <c r="Q15" s="8">
        <f>'7'!$M$16</f>
        <v>0</v>
      </c>
      <c r="R15" s="8">
        <f>'7'!$M$17</f>
        <v>7</v>
      </c>
      <c r="S15" s="8">
        <f>'7'!$M$18</f>
        <v>9</v>
      </c>
      <c r="T15" s="8">
        <f>'7'!$M$19</f>
        <v>16</v>
      </c>
      <c r="U15" s="8">
        <f>'7'!$M$21</f>
        <v>114</v>
      </c>
      <c r="V15" s="8">
        <f>'7'!$M$22</f>
        <v>86</v>
      </c>
      <c r="W15" s="8">
        <f>'7'!$M$23</f>
        <v>74</v>
      </c>
      <c r="X15" s="8">
        <f>'7'!$M$24</f>
        <v>0</v>
      </c>
      <c r="Y15" s="8">
        <f>'7'!$M$25</f>
        <v>0</v>
      </c>
      <c r="Z15" s="8">
        <f>'7'!$M$26</f>
        <v>0</v>
      </c>
      <c r="AA15" s="8">
        <f>'7'!$M$27</f>
        <v>0</v>
      </c>
      <c r="AB15" s="8">
        <f>'7'!$M$28</f>
        <v>0</v>
      </c>
      <c r="AC15" s="8">
        <f>'7'!$M$29</f>
        <v>3</v>
      </c>
      <c r="AD15" s="8">
        <f>'7'!$M$30</f>
        <v>0</v>
      </c>
      <c r="AE15" s="8">
        <f>'7'!$M$33</f>
        <v>3</v>
      </c>
      <c r="AF15" s="8">
        <f>'7'!$M$34</f>
        <v>3</v>
      </c>
      <c r="AG15" s="8">
        <f>'7'!$M$35</f>
        <v>0</v>
      </c>
      <c r="AH15" s="8">
        <f>'7'!$M$36</f>
        <v>0</v>
      </c>
      <c r="AI15" s="8">
        <f>'4'!$M$37</f>
        <v>0</v>
      </c>
      <c r="AJ15" s="8">
        <f>'7'!$M$38</f>
        <v>3</v>
      </c>
      <c r="AK15" s="8">
        <f>'7'!$M$39</f>
        <v>0</v>
      </c>
      <c r="AL15" s="8">
        <f>'7'!$M$40</f>
        <v>3</v>
      </c>
      <c r="AM15" s="8">
        <f>'7'!$M$31</f>
        <v>12</v>
      </c>
      <c r="AN15" s="8">
        <f>'7'!$M$32</f>
        <v>0</v>
      </c>
      <c r="AO15" s="8">
        <f>'7'!$M$41</f>
        <v>0</v>
      </c>
      <c r="AP15" s="8">
        <f>'7'!$M$42</f>
        <v>1</v>
      </c>
      <c r="AQ15" s="8">
        <f>'7'!$M$43</f>
        <v>2</v>
      </c>
      <c r="AR15" s="8">
        <f>'7'!$M$44</f>
        <v>0</v>
      </c>
      <c r="AS15" s="8">
        <f>'7'!$M$45</f>
        <v>3</v>
      </c>
      <c r="AT15" s="8">
        <f>'7'!$M$46</f>
        <v>0</v>
      </c>
      <c r="AU15" s="8">
        <f>'7'!$M$47</f>
        <v>0</v>
      </c>
      <c r="AV15" s="8">
        <f>'7'!$M$48</f>
        <v>0</v>
      </c>
      <c r="AW15" s="8">
        <f>'7'!$M$49</f>
        <v>0</v>
      </c>
      <c r="AX15" s="8">
        <f>'7'!$M$50</f>
        <v>0</v>
      </c>
      <c r="AY15" s="8">
        <f>'7'!$M$51</f>
        <v>0</v>
      </c>
      <c r="AZ15" s="8">
        <f>'7'!$M$52</f>
        <v>0</v>
      </c>
      <c r="BA15" s="8">
        <f>'7'!$M$53</f>
        <v>0</v>
      </c>
      <c r="BB15" s="8">
        <f>'7'!$M$54</f>
        <v>0</v>
      </c>
      <c r="BC15" s="8">
        <f>'7'!$M$55</f>
        <v>0</v>
      </c>
      <c r="BD15" s="8">
        <f>'7'!$M$56</f>
        <v>0</v>
      </c>
      <c r="BE15" s="8">
        <f>'7'!$M$57</f>
        <v>0</v>
      </c>
      <c r="BF15" s="8">
        <f>'7'!$M$58</f>
        <v>0</v>
      </c>
      <c r="BG15" s="8">
        <f>'7'!$M$272</f>
        <v>1</v>
      </c>
      <c r="BH15" s="8">
        <f>'7'!$M$273</f>
        <v>37</v>
      </c>
      <c r="BI15" s="8">
        <f>'7'!$M$274</f>
        <v>9</v>
      </c>
      <c r="BJ15" s="8">
        <f>'7'!$M$275</f>
        <v>5</v>
      </c>
      <c r="BK15" s="8">
        <f>'7'!$M$276</f>
        <v>0</v>
      </c>
      <c r="BL15" s="8">
        <f>'7'!$M$277</f>
        <v>0</v>
      </c>
      <c r="BM15" s="8">
        <f>'7'!$M$278</f>
        <v>0</v>
      </c>
      <c r="BN15" s="8">
        <f>'7'!$M$279</f>
        <v>0</v>
      </c>
      <c r="BO15" s="8">
        <f>'7'!$M$280</f>
        <v>1</v>
      </c>
      <c r="BP15" s="8">
        <f>'7'!$M$281</f>
        <v>1</v>
      </c>
      <c r="BQ15" s="8">
        <f>'7'!$M$282</f>
        <v>124</v>
      </c>
      <c r="BR15" s="8">
        <f>'7'!$M$283</f>
        <v>104</v>
      </c>
      <c r="BS15" s="8">
        <f>'7'!$M$284</f>
        <v>21</v>
      </c>
      <c r="BT15" s="8">
        <f>'7'!$M$285</f>
        <v>0</v>
      </c>
      <c r="BU15" s="8">
        <f>'7'!$M$286</f>
        <v>5</v>
      </c>
      <c r="BV15" s="8">
        <f>'7'!$M$287</f>
        <v>23</v>
      </c>
      <c r="BW15" s="8">
        <f>'7'!$M$288</f>
        <v>0</v>
      </c>
      <c r="BX15" s="8">
        <f>'7'!$M$289</f>
        <v>28</v>
      </c>
      <c r="BY15" s="8"/>
    </row>
    <row r="16" spans="1:77" ht="15" customHeight="1" x14ac:dyDescent="0.2">
      <c r="B16" s="8">
        <f>SASARAN!B15</f>
        <v>8</v>
      </c>
      <c r="C16" s="37"/>
      <c r="D16" s="37">
        <f>'8'!M9</f>
        <v>1</v>
      </c>
      <c r="E16" s="8">
        <f t="shared" si="0"/>
        <v>1</v>
      </c>
      <c r="F16" s="8">
        <v>1</v>
      </c>
      <c r="G16" s="8"/>
      <c r="H16" s="8"/>
      <c r="I16" s="50">
        <f>SASARAN!$D$24</f>
        <v>31</v>
      </c>
      <c r="J16" s="8">
        <f>'8'!$M$10</f>
        <v>32</v>
      </c>
      <c r="K16" s="8">
        <f>+SASARAN!$E$24</f>
        <v>279</v>
      </c>
      <c r="L16" s="8">
        <f>'8'!$M$11</f>
        <v>243</v>
      </c>
      <c r="M16" s="8">
        <f>'8'!$M$12</f>
        <v>0</v>
      </c>
      <c r="N16" s="8">
        <f>'8'!$M$13</f>
        <v>0</v>
      </c>
      <c r="O16" s="8">
        <f>'8'!$M$14</f>
        <v>0</v>
      </c>
      <c r="P16" s="8">
        <f>'8'!$M$15</f>
        <v>0</v>
      </c>
      <c r="Q16" s="8">
        <f>'8'!$M$16</f>
        <v>0</v>
      </c>
      <c r="R16" s="8">
        <f>'8'!$M$17</f>
        <v>7</v>
      </c>
      <c r="S16" s="8">
        <f>'8'!$M$18</f>
        <v>9</v>
      </c>
      <c r="T16" s="8">
        <f>'8'!$M$19</f>
        <v>16</v>
      </c>
      <c r="U16" s="8">
        <f>'8'!$M$21</f>
        <v>114</v>
      </c>
      <c r="V16" s="8">
        <f>'8'!$M$22</f>
        <v>86</v>
      </c>
      <c r="W16" s="8">
        <f>'8'!$M$23</f>
        <v>74</v>
      </c>
      <c r="X16" s="8">
        <f>'8'!$M$24</f>
        <v>0</v>
      </c>
      <c r="Y16" s="8">
        <f>'8'!$M$25</f>
        <v>0</v>
      </c>
      <c r="Z16" s="8">
        <f>'8'!$M$26</f>
        <v>0</v>
      </c>
      <c r="AA16" s="8">
        <f>'8'!$M$27</f>
        <v>0</v>
      </c>
      <c r="AB16" s="8">
        <f>'8'!$M$28</f>
        <v>0</v>
      </c>
      <c r="AC16" s="8">
        <f>'8'!$M$29</f>
        <v>3</v>
      </c>
      <c r="AD16" s="8">
        <f>'8'!$M$30</f>
        <v>0</v>
      </c>
      <c r="AE16" s="8">
        <f>'8'!$M$33</f>
        <v>3</v>
      </c>
      <c r="AF16" s="8">
        <f>'8'!$M$34</f>
        <v>3</v>
      </c>
      <c r="AG16" s="8">
        <f>'8'!$M$35</f>
        <v>0</v>
      </c>
      <c r="AH16" s="8">
        <f>'8'!$M$36</f>
        <v>0</v>
      </c>
      <c r="AI16" s="8">
        <f>'4'!$M$37</f>
        <v>0</v>
      </c>
      <c r="AJ16" s="8">
        <f>'8'!$M$38</f>
        <v>3</v>
      </c>
      <c r="AK16" s="8">
        <f>'8'!$M$39</f>
        <v>0</v>
      </c>
      <c r="AL16" s="8">
        <f>'8'!$M$40</f>
        <v>3</v>
      </c>
      <c r="AM16" s="8">
        <f>'8'!$M$31</f>
        <v>12</v>
      </c>
      <c r="AN16" s="8">
        <f>'8'!$M$32</f>
        <v>0</v>
      </c>
      <c r="AO16" s="8">
        <f>'8'!$M$41</f>
        <v>0</v>
      </c>
      <c r="AP16" s="8">
        <f>'8'!$M$42</f>
        <v>1</v>
      </c>
      <c r="AQ16" s="8">
        <f>'8'!$M$43</f>
        <v>2</v>
      </c>
      <c r="AR16" s="8">
        <f>'8'!$M$44</f>
        <v>0</v>
      </c>
      <c r="AS16" s="8">
        <f>'8'!$M$45</f>
        <v>3</v>
      </c>
      <c r="AT16" s="8">
        <f>'8'!$M$46</f>
        <v>0</v>
      </c>
      <c r="AU16" s="8">
        <f>'8'!$M$47</f>
        <v>0</v>
      </c>
      <c r="AV16" s="8">
        <f>'8'!$M$48</f>
        <v>0</v>
      </c>
      <c r="AW16" s="8">
        <f>'8'!$M$49</f>
        <v>0</v>
      </c>
      <c r="AX16" s="8">
        <f>'8'!$M$50</f>
        <v>0</v>
      </c>
      <c r="AY16" s="8">
        <f>'8'!$M$51</f>
        <v>0</v>
      </c>
      <c r="AZ16" s="8">
        <f>'8'!$M$52</f>
        <v>0</v>
      </c>
      <c r="BA16" s="8">
        <f>'8'!$M$53</f>
        <v>0</v>
      </c>
      <c r="BB16" s="8">
        <f>'8'!$M$54</f>
        <v>0</v>
      </c>
      <c r="BC16" s="8">
        <f>'8'!$M$55</f>
        <v>0</v>
      </c>
      <c r="BD16" s="8">
        <f>'8'!$M$56</f>
        <v>0</v>
      </c>
      <c r="BE16" s="8">
        <f>'8'!$M$57</f>
        <v>0</v>
      </c>
      <c r="BF16" s="8">
        <f>'8'!$M$58</f>
        <v>0</v>
      </c>
      <c r="BG16" s="8">
        <f>'8'!$M$272</f>
        <v>1</v>
      </c>
      <c r="BH16" s="8">
        <f>'8'!$M$273</f>
        <v>37</v>
      </c>
      <c r="BI16" s="8">
        <f>'8'!$M$274</f>
        <v>9</v>
      </c>
      <c r="BJ16" s="8">
        <f>'8'!$M$275</f>
        <v>5</v>
      </c>
      <c r="BK16" s="8">
        <f>'8'!$M$276</f>
        <v>0</v>
      </c>
      <c r="BL16" s="8">
        <f>'8'!$M$277</f>
        <v>0</v>
      </c>
      <c r="BM16" s="8">
        <f>'8'!$M$278</f>
        <v>0</v>
      </c>
      <c r="BN16" s="8">
        <f>'8'!$M$279</f>
        <v>0</v>
      </c>
      <c r="BO16" s="8">
        <f>'8'!$M$280</f>
        <v>1</v>
      </c>
      <c r="BP16" s="8">
        <f>'8'!$M$281</f>
        <v>1</v>
      </c>
      <c r="BQ16" s="8">
        <f>'8'!$M$282</f>
        <v>124</v>
      </c>
      <c r="BR16" s="8">
        <f>'8'!$M$283</f>
        <v>104</v>
      </c>
      <c r="BS16" s="8">
        <f>'8'!$M$284</f>
        <v>21</v>
      </c>
      <c r="BT16" s="8">
        <f>'8'!$M$285</f>
        <v>0</v>
      </c>
      <c r="BU16" s="8">
        <f>'8'!$M$286</f>
        <v>5</v>
      </c>
      <c r="BV16" s="8">
        <f>'8'!$M$287</f>
        <v>23</v>
      </c>
      <c r="BW16" s="8">
        <f>'8'!$M$288</f>
        <v>0</v>
      </c>
      <c r="BX16" s="8">
        <f>'8'!$M$289</f>
        <v>28</v>
      </c>
      <c r="BY16" s="8"/>
    </row>
    <row r="17" spans="2:77" ht="15" customHeight="1" x14ac:dyDescent="0.2">
      <c r="B17" s="8">
        <f>SASARAN!B16</f>
        <v>9</v>
      </c>
      <c r="C17" s="37"/>
      <c r="D17" s="37">
        <f>'9'!M9</f>
        <v>1</v>
      </c>
      <c r="E17" s="8">
        <f t="shared" si="0"/>
        <v>1</v>
      </c>
      <c r="F17" s="8">
        <v>1</v>
      </c>
      <c r="G17" s="8"/>
      <c r="H17" s="8"/>
      <c r="I17" s="50">
        <f>SASARAN!$D$24</f>
        <v>31</v>
      </c>
      <c r="J17" s="8">
        <f>'9'!$M$10</f>
        <v>32</v>
      </c>
      <c r="K17" s="8">
        <f>+SASARAN!$E$24</f>
        <v>279</v>
      </c>
      <c r="L17" s="8">
        <f>'9'!$M$11</f>
        <v>243</v>
      </c>
      <c r="M17" s="8">
        <f>'9'!$M$12</f>
        <v>0</v>
      </c>
      <c r="N17" s="8">
        <f>'9'!$M$13</f>
        <v>0</v>
      </c>
      <c r="O17" s="8">
        <f>'9'!$M$14</f>
        <v>0</v>
      </c>
      <c r="P17" s="8">
        <f>'9'!$M$15</f>
        <v>0</v>
      </c>
      <c r="Q17" s="8">
        <f>'9'!$M$16</f>
        <v>0</v>
      </c>
      <c r="R17" s="8">
        <f>'9'!$M$17</f>
        <v>7</v>
      </c>
      <c r="S17" s="8">
        <f>'9'!$M$18</f>
        <v>9</v>
      </c>
      <c r="T17" s="8">
        <f>'9'!$M$19</f>
        <v>16</v>
      </c>
      <c r="U17" s="8">
        <f>'9'!$M$21</f>
        <v>114</v>
      </c>
      <c r="V17" s="8">
        <f>'9'!$M$22</f>
        <v>86</v>
      </c>
      <c r="W17" s="8">
        <f>'9'!$M$23</f>
        <v>74</v>
      </c>
      <c r="X17" s="8">
        <f>'9'!$M$24</f>
        <v>0</v>
      </c>
      <c r="Y17" s="8">
        <f>'9'!$M$25</f>
        <v>0</v>
      </c>
      <c r="Z17" s="8">
        <f>'9'!$M$26</f>
        <v>0</v>
      </c>
      <c r="AA17" s="8">
        <f>'9'!$M$27</f>
        <v>0</v>
      </c>
      <c r="AB17" s="8">
        <f>'9'!$M$28</f>
        <v>0</v>
      </c>
      <c r="AC17" s="8">
        <f>'9'!$M$29</f>
        <v>3</v>
      </c>
      <c r="AD17" s="8">
        <f>'9'!$M$30</f>
        <v>0</v>
      </c>
      <c r="AE17" s="8">
        <f>'9'!$M$33</f>
        <v>3</v>
      </c>
      <c r="AF17" s="8">
        <f>'9'!$M$34</f>
        <v>3</v>
      </c>
      <c r="AG17" s="8">
        <f>'9'!$M$35</f>
        <v>0</v>
      </c>
      <c r="AH17" s="8">
        <f>'9'!$M$36</f>
        <v>0</v>
      </c>
      <c r="AI17" s="8">
        <f>'4'!$M$37</f>
        <v>0</v>
      </c>
      <c r="AJ17" s="8">
        <f>'9'!$M$38</f>
        <v>3</v>
      </c>
      <c r="AK17" s="8">
        <f>'9'!$M$39</f>
        <v>0</v>
      </c>
      <c r="AL17" s="8">
        <f>'9'!$M$40</f>
        <v>3</v>
      </c>
      <c r="AM17" s="8">
        <f>'9'!$M$31</f>
        <v>12</v>
      </c>
      <c r="AN17" s="8">
        <f>'9'!$M$32</f>
        <v>0</v>
      </c>
      <c r="AO17" s="8">
        <f>'9'!$M$41</f>
        <v>0</v>
      </c>
      <c r="AP17" s="8">
        <f>'9'!$M$42</f>
        <v>1</v>
      </c>
      <c r="AQ17" s="8">
        <f>'9'!$M$43</f>
        <v>2</v>
      </c>
      <c r="AR17" s="8">
        <f>'9'!$M$44</f>
        <v>0</v>
      </c>
      <c r="AS17" s="8">
        <f>'9'!$M$45</f>
        <v>3</v>
      </c>
      <c r="AT17" s="8">
        <f>'9'!$M$46</f>
        <v>0</v>
      </c>
      <c r="AU17" s="8">
        <f>'9'!$M$47</f>
        <v>0</v>
      </c>
      <c r="AV17" s="8">
        <f>'9'!$M$48</f>
        <v>0</v>
      </c>
      <c r="AW17" s="8">
        <f>'9'!$M$49</f>
        <v>0</v>
      </c>
      <c r="AX17" s="8">
        <f>'9'!$M$50</f>
        <v>0</v>
      </c>
      <c r="AY17" s="8">
        <f>'9'!$M$51</f>
        <v>0</v>
      </c>
      <c r="AZ17" s="8">
        <f>'9'!$M$52</f>
        <v>0</v>
      </c>
      <c r="BA17" s="8">
        <f>'9'!$M$53</f>
        <v>0</v>
      </c>
      <c r="BB17" s="8">
        <f>'9'!$M$54</f>
        <v>0</v>
      </c>
      <c r="BC17" s="8">
        <f>'9'!$M$55</f>
        <v>0</v>
      </c>
      <c r="BD17" s="8">
        <f>'9'!$M$56</f>
        <v>0</v>
      </c>
      <c r="BE17" s="8">
        <f>'9'!$M$57</f>
        <v>0</v>
      </c>
      <c r="BF17" s="8">
        <f>'9'!$M$58</f>
        <v>0</v>
      </c>
      <c r="BG17" s="8">
        <f>'9'!$M$272</f>
        <v>1</v>
      </c>
      <c r="BH17" s="8">
        <f>'9'!$M$273</f>
        <v>37</v>
      </c>
      <c r="BI17" s="8">
        <f>'9'!$M$274</f>
        <v>9</v>
      </c>
      <c r="BJ17" s="8">
        <f>'9'!$M$275</f>
        <v>5</v>
      </c>
      <c r="BK17" s="8">
        <f>'9'!$M$276</f>
        <v>0</v>
      </c>
      <c r="BL17" s="8">
        <f>'9'!$M$277</f>
        <v>0</v>
      </c>
      <c r="BM17" s="8">
        <f>'9'!$M$278</f>
        <v>0</v>
      </c>
      <c r="BN17" s="8">
        <f>'9'!$M$279</f>
        <v>0</v>
      </c>
      <c r="BO17" s="8">
        <f>'9'!$M$280</f>
        <v>1</v>
      </c>
      <c r="BP17" s="8">
        <f>'9'!$M$281</f>
        <v>1</v>
      </c>
      <c r="BQ17" s="8">
        <f>'9'!$M$282</f>
        <v>124</v>
      </c>
      <c r="BR17" s="8">
        <f>'9'!$M$283</f>
        <v>104</v>
      </c>
      <c r="BS17" s="8">
        <f>'9'!$M$284</f>
        <v>21</v>
      </c>
      <c r="BT17" s="8">
        <f>'9'!$M$285</f>
        <v>0</v>
      </c>
      <c r="BU17" s="8">
        <f>'9'!$M$286</f>
        <v>5</v>
      </c>
      <c r="BV17" s="8">
        <f>'9'!$M$287</f>
        <v>23</v>
      </c>
      <c r="BW17" s="8">
        <f>'9'!$M$288</f>
        <v>0</v>
      </c>
      <c r="BX17" s="8">
        <f>'9'!$M$289</f>
        <v>28</v>
      </c>
      <c r="BY17" s="8"/>
    </row>
    <row r="18" spans="2:77" ht="15" customHeight="1" x14ac:dyDescent="0.2">
      <c r="B18" s="8">
        <f>SASARAN!B17</f>
        <v>10</v>
      </c>
      <c r="C18" s="37"/>
      <c r="D18" s="37">
        <f>'10'!M9</f>
        <v>1</v>
      </c>
      <c r="E18" s="8">
        <f t="shared" si="0"/>
        <v>1</v>
      </c>
      <c r="F18" s="8">
        <v>1</v>
      </c>
      <c r="G18" s="8"/>
      <c r="H18" s="8"/>
      <c r="I18" s="50">
        <f>SASARAN!$D$24</f>
        <v>31</v>
      </c>
      <c r="J18" s="8">
        <f>'10'!$M$10</f>
        <v>32</v>
      </c>
      <c r="K18" s="8">
        <f>+SASARAN!$E$24</f>
        <v>279</v>
      </c>
      <c r="L18" s="8">
        <f>'10'!$M$11</f>
        <v>243</v>
      </c>
      <c r="M18" s="8">
        <f>'10'!$M$12</f>
        <v>0</v>
      </c>
      <c r="N18" s="8">
        <f>'10'!$M$13</f>
        <v>0</v>
      </c>
      <c r="O18" s="8">
        <f>'10'!$M$14</f>
        <v>0</v>
      </c>
      <c r="P18" s="8">
        <f>'10'!$M$15</f>
        <v>0</v>
      </c>
      <c r="Q18" s="8">
        <f>'10'!$M$16</f>
        <v>0</v>
      </c>
      <c r="R18" s="8">
        <f>'10'!$M$17</f>
        <v>7</v>
      </c>
      <c r="S18" s="8">
        <f>'10'!$M$18</f>
        <v>9</v>
      </c>
      <c r="T18" s="8">
        <f>'10'!$M$19</f>
        <v>16</v>
      </c>
      <c r="U18" s="8">
        <f>'10'!$M$21</f>
        <v>114</v>
      </c>
      <c r="V18" s="8">
        <f>'10'!$M$22</f>
        <v>86</v>
      </c>
      <c r="W18" s="8">
        <f>'10'!$M$23</f>
        <v>74</v>
      </c>
      <c r="X18" s="8">
        <f>'10'!$M$24</f>
        <v>0</v>
      </c>
      <c r="Y18" s="8">
        <f>'10'!$M$25</f>
        <v>0</v>
      </c>
      <c r="Z18" s="8">
        <f>'10'!$M$26</f>
        <v>0</v>
      </c>
      <c r="AA18" s="8">
        <f>'10'!$M$27</f>
        <v>0</v>
      </c>
      <c r="AB18" s="8">
        <f>'10'!$M$28</f>
        <v>0</v>
      </c>
      <c r="AC18" s="8">
        <f>'10'!$M$29</f>
        <v>3</v>
      </c>
      <c r="AD18" s="8">
        <f>'10'!$M$30</f>
        <v>0</v>
      </c>
      <c r="AE18" s="8">
        <f>'10'!$M$33</f>
        <v>3</v>
      </c>
      <c r="AF18" s="8">
        <f>'10'!$M$34</f>
        <v>3</v>
      </c>
      <c r="AG18" s="8">
        <f>'10'!$M$35</f>
        <v>0</v>
      </c>
      <c r="AH18" s="8">
        <f>'10'!$M$36</f>
        <v>0</v>
      </c>
      <c r="AI18" s="8">
        <f>'4'!$M$37</f>
        <v>0</v>
      </c>
      <c r="AJ18" s="8">
        <f>'10'!$M$38</f>
        <v>3</v>
      </c>
      <c r="AK18" s="8">
        <f>'10'!$M$39</f>
        <v>0</v>
      </c>
      <c r="AL18" s="8">
        <f>'10'!$M$40</f>
        <v>3</v>
      </c>
      <c r="AM18" s="8">
        <f>'10'!$M$31</f>
        <v>12</v>
      </c>
      <c r="AN18" s="8">
        <f>'10'!$M$32</f>
        <v>0</v>
      </c>
      <c r="AO18" s="8">
        <f>'10'!$M$41</f>
        <v>0</v>
      </c>
      <c r="AP18" s="8">
        <f>'10'!$M$42</f>
        <v>1</v>
      </c>
      <c r="AQ18" s="8">
        <f>'10'!$M$43</f>
        <v>2</v>
      </c>
      <c r="AR18" s="8">
        <f>'10'!$M$44</f>
        <v>0</v>
      </c>
      <c r="AS18" s="8">
        <f>'10'!$M$45</f>
        <v>3</v>
      </c>
      <c r="AT18" s="8">
        <f>'10'!$M$46</f>
        <v>0</v>
      </c>
      <c r="AU18" s="8">
        <f>'10'!$M$47</f>
        <v>0</v>
      </c>
      <c r="AV18" s="8">
        <f>'10'!$M$48</f>
        <v>0</v>
      </c>
      <c r="AW18" s="8">
        <f>'10'!$M$49</f>
        <v>0</v>
      </c>
      <c r="AX18" s="8">
        <f>'10'!$M$50</f>
        <v>0</v>
      </c>
      <c r="AY18" s="8">
        <f>'10'!$M$51</f>
        <v>0</v>
      </c>
      <c r="AZ18" s="8">
        <f>'10'!$M$52</f>
        <v>0</v>
      </c>
      <c r="BA18" s="8">
        <f>'10'!$M$53</f>
        <v>0</v>
      </c>
      <c r="BB18" s="8">
        <f>'10'!$M$54</f>
        <v>0</v>
      </c>
      <c r="BC18" s="8">
        <f>'10'!$M$55</f>
        <v>0</v>
      </c>
      <c r="BD18" s="8">
        <f>'10'!$M$56</f>
        <v>0</v>
      </c>
      <c r="BE18" s="8">
        <f>'10'!$M$57</f>
        <v>0</v>
      </c>
      <c r="BF18" s="8">
        <f>'10'!$M$58</f>
        <v>0</v>
      </c>
      <c r="BG18" s="8">
        <f>'10'!$M$272</f>
        <v>1</v>
      </c>
      <c r="BH18" s="8">
        <f>'10'!$M$273</f>
        <v>37</v>
      </c>
      <c r="BI18" s="8">
        <f>'10'!$M$274</f>
        <v>9</v>
      </c>
      <c r="BJ18" s="8">
        <f>'10'!$M$275</f>
        <v>5</v>
      </c>
      <c r="BK18" s="8">
        <f>'10'!$M$276</f>
        <v>0</v>
      </c>
      <c r="BL18" s="8">
        <f>'10'!$M$277</f>
        <v>0</v>
      </c>
      <c r="BM18" s="8">
        <f>'10'!$M$278</f>
        <v>0</v>
      </c>
      <c r="BN18" s="8">
        <f>'10'!$M$279</f>
        <v>0</v>
      </c>
      <c r="BO18" s="8">
        <f>'10'!$M$280</f>
        <v>1</v>
      </c>
      <c r="BP18" s="8">
        <f>'10'!$M$281</f>
        <v>1</v>
      </c>
      <c r="BQ18" s="8">
        <f>'10'!$M$282</f>
        <v>124</v>
      </c>
      <c r="BR18" s="8">
        <f>'10'!$M$283</f>
        <v>104</v>
      </c>
      <c r="BS18" s="8">
        <f>'10'!$M$284</f>
        <v>21</v>
      </c>
      <c r="BT18" s="8">
        <f>'10'!$M$285</f>
        <v>0</v>
      </c>
      <c r="BU18" s="8">
        <f>'10'!$M$286</f>
        <v>5</v>
      </c>
      <c r="BV18" s="8">
        <f>'10'!$M$287</f>
        <v>23</v>
      </c>
      <c r="BW18" s="8">
        <f>'10'!$M$288</f>
        <v>0</v>
      </c>
      <c r="BX18" s="8">
        <f>'10'!$M$289</f>
        <v>28</v>
      </c>
      <c r="BY18" s="8"/>
    </row>
    <row r="19" spans="2:77" ht="15" customHeight="1" x14ac:dyDescent="0.2">
      <c r="B19" s="8">
        <f>SASARAN!B18</f>
        <v>11</v>
      </c>
      <c r="C19" s="37"/>
      <c r="D19" s="37">
        <f>'11'!M9</f>
        <v>1</v>
      </c>
      <c r="E19" s="8">
        <f t="shared" si="0"/>
        <v>1</v>
      </c>
      <c r="F19" s="8">
        <v>1</v>
      </c>
      <c r="G19" s="8"/>
      <c r="H19" s="8"/>
      <c r="I19" s="50">
        <f>SASARAN!$D$24</f>
        <v>31</v>
      </c>
      <c r="J19" s="8">
        <f>'11'!$M$10</f>
        <v>32</v>
      </c>
      <c r="K19" s="8">
        <f>+SASARAN!$E$24</f>
        <v>279</v>
      </c>
      <c r="L19" s="8">
        <f>'11'!$M$11</f>
        <v>243</v>
      </c>
      <c r="M19" s="8">
        <f>'11'!$M$12</f>
        <v>0</v>
      </c>
      <c r="N19" s="8">
        <f>'11'!$M$13</f>
        <v>0</v>
      </c>
      <c r="O19" s="8">
        <f>'11'!$M$14</f>
        <v>0</v>
      </c>
      <c r="P19" s="8">
        <f>'11'!$M$15</f>
        <v>0</v>
      </c>
      <c r="Q19" s="8">
        <f>'11'!$M$16</f>
        <v>0</v>
      </c>
      <c r="R19" s="8">
        <f>'11'!$M$17</f>
        <v>7</v>
      </c>
      <c r="S19" s="8">
        <f>'11'!$M$18</f>
        <v>9</v>
      </c>
      <c r="T19" s="8">
        <f>'11'!$M$19</f>
        <v>16</v>
      </c>
      <c r="U19" s="8">
        <f>'11'!$M$21</f>
        <v>114</v>
      </c>
      <c r="V19" s="8">
        <f>'11'!$M$22</f>
        <v>86</v>
      </c>
      <c r="W19" s="8">
        <f>'11'!$M$23</f>
        <v>74</v>
      </c>
      <c r="X19" s="8">
        <f>'11'!$M$24</f>
        <v>0</v>
      </c>
      <c r="Y19" s="8">
        <f>'11'!$M$25</f>
        <v>0</v>
      </c>
      <c r="Z19" s="8">
        <f>'11'!$M$26</f>
        <v>0</v>
      </c>
      <c r="AA19" s="8">
        <f>'11'!$M$27</f>
        <v>0</v>
      </c>
      <c r="AB19" s="8">
        <f>'11'!$M$28</f>
        <v>0</v>
      </c>
      <c r="AC19" s="8">
        <f>'11'!$M$29</f>
        <v>3</v>
      </c>
      <c r="AD19" s="8">
        <f>'11'!$M$30</f>
        <v>0</v>
      </c>
      <c r="AE19" s="8">
        <f>'11'!$M$273</f>
        <v>37</v>
      </c>
      <c r="AF19" s="8">
        <f>'11'!$M$34</f>
        <v>3</v>
      </c>
      <c r="AG19" s="8">
        <f>'11'!$M$35</f>
        <v>0</v>
      </c>
      <c r="AH19" s="8">
        <f>'11'!$M$36</f>
        <v>0</v>
      </c>
      <c r="AI19" s="8">
        <f>'4'!$M$37</f>
        <v>0</v>
      </c>
      <c r="AJ19" s="8">
        <f>'11'!$M$38</f>
        <v>3</v>
      </c>
      <c r="AK19" s="8">
        <f>'11'!$M$39</f>
        <v>0</v>
      </c>
      <c r="AL19" s="8">
        <f>'11'!$M$40</f>
        <v>3</v>
      </c>
      <c r="AM19" s="8">
        <f>'11'!$M$31</f>
        <v>12</v>
      </c>
      <c r="AN19" s="8">
        <f>'11'!$M$32</f>
        <v>0</v>
      </c>
      <c r="AO19" s="8">
        <f>'11'!$M$41</f>
        <v>0</v>
      </c>
      <c r="AP19" s="8">
        <f>'11'!$M$42</f>
        <v>1</v>
      </c>
      <c r="AQ19" s="8">
        <f>'11'!$M$43</f>
        <v>2</v>
      </c>
      <c r="AR19" s="8">
        <f>'11'!$M$44</f>
        <v>0</v>
      </c>
      <c r="AS19" s="8">
        <f>'11'!$M$45</f>
        <v>3</v>
      </c>
      <c r="AT19" s="8">
        <f>'11'!$M$46</f>
        <v>0</v>
      </c>
      <c r="AU19" s="8">
        <f>'11'!$M$47</f>
        <v>0</v>
      </c>
      <c r="AV19" s="8">
        <f>'11'!$M$48</f>
        <v>0</v>
      </c>
      <c r="AW19" s="8">
        <f>'11'!$M$49</f>
        <v>0</v>
      </c>
      <c r="AX19" s="8">
        <f>'11'!$M$50</f>
        <v>0</v>
      </c>
      <c r="AY19" s="8">
        <f>'11'!$M$51</f>
        <v>0</v>
      </c>
      <c r="AZ19" s="8">
        <f>'11'!$M$52</f>
        <v>0</v>
      </c>
      <c r="BA19" s="8">
        <f>'11'!$M$53</f>
        <v>0</v>
      </c>
      <c r="BB19" s="8">
        <f>'11'!$M$54</f>
        <v>0</v>
      </c>
      <c r="BC19" s="8">
        <f>'11'!$M$55</f>
        <v>0</v>
      </c>
      <c r="BD19" s="8">
        <f>'11'!$M$56</f>
        <v>0</v>
      </c>
      <c r="BE19" s="8">
        <f>'11'!$M$57</f>
        <v>0</v>
      </c>
      <c r="BF19" s="8">
        <f>'11'!$M$58</f>
        <v>0</v>
      </c>
      <c r="BG19" s="8">
        <f>'11'!$M$272</f>
        <v>1</v>
      </c>
      <c r="BH19" s="8">
        <f>'11'!$M$273</f>
        <v>37</v>
      </c>
      <c r="BI19" s="8">
        <f>'11'!$M$274</f>
        <v>9</v>
      </c>
      <c r="BJ19" s="8">
        <f>'11'!$M$275</f>
        <v>5</v>
      </c>
      <c r="BK19" s="8">
        <f>'11'!$M$276</f>
        <v>0</v>
      </c>
      <c r="BL19" s="8">
        <f>'11'!$M$277</f>
        <v>0</v>
      </c>
      <c r="BM19" s="8">
        <f>'11'!$M$278</f>
        <v>0</v>
      </c>
      <c r="BN19" s="8">
        <f>'11'!$M$279</f>
        <v>0</v>
      </c>
      <c r="BO19" s="8">
        <f>'11'!$M$280</f>
        <v>1</v>
      </c>
      <c r="BP19" s="8">
        <f>'11'!$M$281</f>
        <v>1</v>
      </c>
      <c r="BQ19" s="8">
        <f>'11'!$M$282</f>
        <v>124</v>
      </c>
      <c r="BR19" s="8">
        <f>'11'!$M$283</f>
        <v>104</v>
      </c>
      <c r="BS19" s="8">
        <f>'11'!$M$284</f>
        <v>21</v>
      </c>
      <c r="BT19" s="8">
        <f>'11'!$M$285</f>
        <v>0</v>
      </c>
      <c r="BU19" s="8">
        <f>'11'!$M$286</f>
        <v>5</v>
      </c>
      <c r="BV19" s="8">
        <f>'11'!$M$287</f>
        <v>23</v>
      </c>
      <c r="BW19" s="8">
        <f>'11'!$M$288</f>
        <v>0</v>
      </c>
      <c r="BX19" s="8">
        <f>'11'!$M$289</f>
        <v>28</v>
      </c>
      <c r="BY19" s="8"/>
    </row>
    <row r="20" spans="2:77" ht="15" customHeight="1" x14ac:dyDescent="0.2">
      <c r="B20" s="8">
        <f>SASARAN!B19</f>
        <v>12</v>
      </c>
      <c r="C20" s="37"/>
      <c r="D20" s="37">
        <f>'12'!M9</f>
        <v>1</v>
      </c>
      <c r="E20" s="8">
        <f t="shared" si="0"/>
        <v>1</v>
      </c>
      <c r="F20" s="8">
        <v>1</v>
      </c>
      <c r="G20" s="8"/>
      <c r="H20" s="8"/>
      <c r="I20" s="50">
        <f>SASARAN!$D$24</f>
        <v>31</v>
      </c>
      <c r="J20" s="8">
        <f>'12'!$M$10</f>
        <v>32</v>
      </c>
      <c r="K20" s="8">
        <f>+SASARAN!$E$24</f>
        <v>279</v>
      </c>
      <c r="L20" s="8">
        <f>'12'!$M$11</f>
        <v>243</v>
      </c>
      <c r="M20" s="8">
        <f>'12'!$M$12</f>
        <v>2</v>
      </c>
      <c r="N20" s="8">
        <f>'12'!$M$13</f>
        <v>30</v>
      </c>
      <c r="O20" s="8">
        <f>'12'!$M$14</f>
        <v>0</v>
      </c>
      <c r="P20" s="8">
        <f>'12'!$M$15</f>
        <v>0</v>
      </c>
      <c r="Q20" s="8">
        <f>'12'!$M$16</f>
        <v>32</v>
      </c>
      <c r="R20" s="8">
        <f>'12'!$M$17</f>
        <v>7</v>
      </c>
      <c r="S20" s="8">
        <f>'12'!$M$18</f>
        <v>9</v>
      </c>
      <c r="T20" s="8">
        <f>'12'!$M$19</f>
        <v>16</v>
      </c>
      <c r="U20" s="8">
        <f>'12'!$M$21</f>
        <v>114</v>
      </c>
      <c r="V20" s="8">
        <f>'12'!$M$22</f>
        <v>86</v>
      </c>
      <c r="W20" s="8">
        <f>'12'!$M$23</f>
        <v>74</v>
      </c>
      <c r="X20" s="8">
        <f>'12'!$M$24</f>
        <v>0</v>
      </c>
      <c r="Y20" s="8">
        <f>'12'!$M$25</f>
        <v>0</v>
      </c>
      <c r="Z20" s="8">
        <f>'12'!$M$26</f>
        <v>0</v>
      </c>
      <c r="AA20" s="8">
        <f>'12'!$M$27</f>
        <v>0</v>
      </c>
      <c r="AB20" s="8">
        <f>'12'!$M$28</f>
        <v>0</v>
      </c>
      <c r="AC20" s="8">
        <f>'12'!$M$29</f>
        <v>3</v>
      </c>
      <c r="AD20" s="8">
        <f>'12'!$M$30</f>
        <v>0</v>
      </c>
      <c r="AE20" s="8">
        <f>'12'!$M$33</f>
        <v>3</v>
      </c>
      <c r="AF20" s="8">
        <f>'12'!$M$34</f>
        <v>3</v>
      </c>
      <c r="AG20" s="8">
        <f>'12'!$M$35</f>
        <v>0</v>
      </c>
      <c r="AH20" s="8">
        <f>'12'!$M$36</f>
        <v>0</v>
      </c>
      <c r="AI20" s="8">
        <f>'4'!$M$37</f>
        <v>0</v>
      </c>
      <c r="AJ20" s="8">
        <f>'12'!$M$38</f>
        <v>3</v>
      </c>
      <c r="AK20" s="8">
        <f>'12'!$M$39</f>
        <v>0</v>
      </c>
      <c r="AL20" s="8">
        <f>'12'!$M$40</f>
        <v>3</v>
      </c>
      <c r="AM20" s="8">
        <f>'12'!$M$31</f>
        <v>12</v>
      </c>
      <c r="AN20" s="8">
        <f>'12'!$M$32</f>
        <v>0</v>
      </c>
      <c r="AO20" s="8">
        <f>'12'!$M$41</f>
        <v>0</v>
      </c>
      <c r="AP20" s="8">
        <f>'12'!$M$42</f>
        <v>1</v>
      </c>
      <c r="AQ20" s="8">
        <f>'12'!$M$43</f>
        <v>2</v>
      </c>
      <c r="AR20" s="8">
        <f>'12'!$M$44</f>
        <v>0</v>
      </c>
      <c r="AS20" s="8">
        <f>'12'!$M$45</f>
        <v>3</v>
      </c>
      <c r="AT20" s="8">
        <f>'12'!$M$46</f>
        <v>0</v>
      </c>
      <c r="AU20" s="8">
        <f>'12'!$M$47</f>
        <v>0</v>
      </c>
      <c r="AV20" s="8">
        <f>'12'!$M$48</f>
        <v>0</v>
      </c>
      <c r="AW20" s="8">
        <f>'12'!$M$49</f>
        <v>0</v>
      </c>
      <c r="AX20" s="8">
        <f>'12'!$M$50</f>
        <v>0</v>
      </c>
      <c r="AY20" s="8">
        <f>'12'!$M$51</f>
        <v>0</v>
      </c>
      <c r="AZ20" s="8">
        <f>'12'!$M$52</f>
        <v>0</v>
      </c>
      <c r="BA20" s="8">
        <f>'12'!$M$53</f>
        <v>0</v>
      </c>
      <c r="BB20" s="8">
        <f>'12'!$M$54</f>
        <v>0</v>
      </c>
      <c r="BC20" s="8">
        <f>'12'!$M$55</f>
        <v>0</v>
      </c>
      <c r="BD20" s="8">
        <f>'12'!$M$56</f>
        <v>0</v>
      </c>
      <c r="BE20" s="8">
        <f>'12'!$M$57</f>
        <v>0</v>
      </c>
      <c r="BF20" s="8">
        <f>'12'!$M$58</f>
        <v>0</v>
      </c>
      <c r="BG20" s="8">
        <f>'12'!$M$272</f>
        <v>1</v>
      </c>
      <c r="BH20" s="8">
        <f>'12'!$M$273</f>
        <v>37</v>
      </c>
      <c r="BI20" s="8">
        <f>'12'!$M$274</f>
        <v>9</v>
      </c>
      <c r="BJ20" s="8">
        <f>'12'!$M$275</f>
        <v>5</v>
      </c>
      <c r="BK20" s="8">
        <f>'12'!$M$276</f>
        <v>0</v>
      </c>
      <c r="BL20" s="8">
        <f>'12'!$M$277</f>
        <v>0</v>
      </c>
      <c r="BM20" s="8">
        <f>'12'!$M$278</f>
        <v>0</v>
      </c>
      <c r="BN20" s="8">
        <f>'12'!$M$279</f>
        <v>0</v>
      </c>
      <c r="BO20" s="8">
        <f>'12'!$M$280</f>
        <v>1</v>
      </c>
      <c r="BP20" s="8">
        <f>'12'!$M$281</f>
        <v>1</v>
      </c>
      <c r="BQ20" s="8">
        <f>'12'!$M$282</f>
        <v>124</v>
      </c>
      <c r="BR20" s="8">
        <f>'12'!$M$283</f>
        <v>104</v>
      </c>
      <c r="BS20" s="8">
        <f>'12'!$M$284</f>
        <v>21</v>
      </c>
      <c r="BT20" s="8">
        <f>'12'!$M$285</f>
        <v>0</v>
      </c>
      <c r="BU20" s="8">
        <f>'12'!$M$286</f>
        <v>5</v>
      </c>
      <c r="BV20" s="8">
        <f>'12'!$M$287</f>
        <v>23</v>
      </c>
      <c r="BW20" s="8">
        <f>'12'!$M$288</f>
        <v>0</v>
      </c>
      <c r="BX20" s="8">
        <f>'12'!$M$289</f>
        <v>28</v>
      </c>
      <c r="BY20" s="8"/>
    </row>
    <row r="21" spans="2:77" ht="15" customHeight="1" x14ac:dyDescent="0.2">
      <c r="B21" s="8"/>
      <c r="C21" s="8"/>
      <c r="D21" s="37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</row>
    <row r="22" spans="2:77" ht="24.75" customHeight="1" x14ac:dyDescent="0.2">
      <c r="B22" s="8"/>
      <c r="C22" s="8" t="s">
        <v>788</v>
      </c>
      <c r="D22" s="37"/>
      <c r="E22" s="8">
        <f t="shared" ref="E22:BX22" si="1">SUM(E9:E20)</f>
        <v>12</v>
      </c>
      <c r="F22" s="8">
        <f t="shared" si="1"/>
        <v>12</v>
      </c>
      <c r="G22" s="8">
        <f t="shared" si="1"/>
        <v>0</v>
      </c>
      <c r="H22" s="8">
        <f t="shared" si="1"/>
        <v>0</v>
      </c>
      <c r="I22" s="8">
        <f t="shared" si="1"/>
        <v>372</v>
      </c>
      <c r="J22" s="8">
        <f t="shared" si="1"/>
        <v>380</v>
      </c>
      <c r="K22" s="8">
        <f t="shared" si="1"/>
        <v>3348</v>
      </c>
      <c r="L22" s="8">
        <f t="shared" si="1"/>
        <v>2904</v>
      </c>
      <c r="M22" s="8">
        <f t="shared" si="1"/>
        <v>2</v>
      </c>
      <c r="N22" s="8">
        <f t="shared" si="1"/>
        <v>30</v>
      </c>
      <c r="O22" s="8">
        <f t="shared" si="1"/>
        <v>0</v>
      </c>
      <c r="P22" s="8">
        <f t="shared" si="1"/>
        <v>0</v>
      </c>
      <c r="Q22" s="8">
        <f t="shared" si="1"/>
        <v>32</v>
      </c>
      <c r="R22" s="8">
        <f t="shared" si="1"/>
        <v>84</v>
      </c>
      <c r="S22" s="8">
        <f t="shared" si="1"/>
        <v>108</v>
      </c>
      <c r="T22" s="8">
        <f t="shared" si="1"/>
        <v>192</v>
      </c>
      <c r="U22" s="8">
        <f t="shared" si="1"/>
        <v>1368</v>
      </c>
      <c r="V22" s="8">
        <f t="shared" si="1"/>
        <v>1032</v>
      </c>
      <c r="W22" s="8">
        <f t="shared" si="1"/>
        <v>888</v>
      </c>
      <c r="X22" s="8">
        <f t="shared" si="1"/>
        <v>0</v>
      </c>
      <c r="Y22" s="8">
        <f t="shared" si="1"/>
        <v>0</v>
      </c>
      <c r="Z22" s="8">
        <f t="shared" si="1"/>
        <v>0</v>
      </c>
      <c r="AA22" s="8">
        <f t="shared" si="1"/>
        <v>0</v>
      </c>
      <c r="AB22" s="8">
        <f t="shared" si="1"/>
        <v>66</v>
      </c>
      <c r="AC22" s="8">
        <f t="shared" si="1"/>
        <v>36</v>
      </c>
      <c r="AD22" s="8">
        <f t="shared" si="1"/>
        <v>1</v>
      </c>
      <c r="AE22" s="8">
        <f t="shared" si="1"/>
        <v>70</v>
      </c>
      <c r="AF22" s="8">
        <f t="shared" si="1"/>
        <v>36</v>
      </c>
      <c r="AG22" s="8">
        <f t="shared" si="1"/>
        <v>0</v>
      </c>
      <c r="AH22" s="8">
        <f t="shared" si="1"/>
        <v>0</v>
      </c>
      <c r="AI22" s="8">
        <f t="shared" si="1"/>
        <v>0</v>
      </c>
      <c r="AJ22" s="8">
        <f t="shared" si="1"/>
        <v>36</v>
      </c>
      <c r="AK22" s="8">
        <f t="shared" si="1"/>
        <v>0</v>
      </c>
      <c r="AL22" s="8">
        <f t="shared" si="1"/>
        <v>36</v>
      </c>
      <c r="AM22" s="8">
        <f t="shared" si="1"/>
        <v>144</v>
      </c>
      <c r="AN22" s="8">
        <f t="shared" si="1"/>
        <v>0</v>
      </c>
      <c r="AO22" s="8">
        <f t="shared" si="1"/>
        <v>0</v>
      </c>
      <c r="AP22" s="8">
        <f t="shared" si="1"/>
        <v>12</v>
      </c>
      <c r="AQ22" s="8">
        <f t="shared" si="1"/>
        <v>24</v>
      </c>
      <c r="AR22" s="8">
        <f t="shared" si="1"/>
        <v>0</v>
      </c>
      <c r="AS22" s="8">
        <f t="shared" si="1"/>
        <v>36</v>
      </c>
      <c r="AT22" s="8">
        <f t="shared" si="1"/>
        <v>3</v>
      </c>
      <c r="AU22" s="8">
        <f t="shared" si="1"/>
        <v>31</v>
      </c>
      <c r="AV22" s="8">
        <f t="shared" si="1"/>
        <v>0</v>
      </c>
      <c r="AW22" s="8">
        <f t="shared" si="1"/>
        <v>6</v>
      </c>
      <c r="AX22" s="8">
        <f t="shared" si="1"/>
        <v>3</v>
      </c>
      <c r="AY22" s="8">
        <f t="shared" si="1"/>
        <v>0</v>
      </c>
      <c r="AZ22" s="8">
        <f t="shared" si="1"/>
        <v>30</v>
      </c>
      <c r="BA22" s="8">
        <f t="shared" si="1"/>
        <v>30</v>
      </c>
      <c r="BB22" s="8">
        <f t="shared" si="1"/>
        <v>0</v>
      </c>
      <c r="BC22" s="8">
        <f t="shared" si="1"/>
        <v>0</v>
      </c>
      <c r="BD22" s="8">
        <f t="shared" si="1"/>
        <v>3</v>
      </c>
      <c r="BE22" s="8">
        <f t="shared" si="1"/>
        <v>0</v>
      </c>
      <c r="BF22" s="8">
        <f t="shared" si="1"/>
        <v>4</v>
      </c>
      <c r="BG22" s="8">
        <f t="shared" si="1"/>
        <v>12</v>
      </c>
      <c r="BH22" s="8">
        <f t="shared" si="1"/>
        <v>444</v>
      </c>
      <c r="BI22" s="8">
        <f t="shared" si="1"/>
        <v>108</v>
      </c>
      <c r="BJ22" s="8">
        <f t="shared" si="1"/>
        <v>60</v>
      </c>
      <c r="BK22" s="8">
        <f t="shared" si="1"/>
        <v>1</v>
      </c>
      <c r="BL22" s="8">
        <f t="shared" si="1"/>
        <v>0</v>
      </c>
      <c r="BM22" s="8">
        <f t="shared" si="1"/>
        <v>0</v>
      </c>
      <c r="BN22" s="8">
        <f t="shared" si="1"/>
        <v>0</v>
      </c>
      <c r="BO22" s="8">
        <f t="shared" si="1"/>
        <v>12</v>
      </c>
      <c r="BP22" s="8">
        <f t="shared" si="1"/>
        <v>12</v>
      </c>
      <c r="BQ22" s="8">
        <f t="shared" si="1"/>
        <v>1488</v>
      </c>
      <c r="BR22" s="8">
        <f t="shared" si="1"/>
        <v>1248</v>
      </c>
      <c r="BS22" s="8">
        <f t="shared" si="1"/>
        <v>252</v>
      </c>
      <c r="BT22" s="8">
        <f t="shared" si="1"/>
        <v>0</v>
      </c>
      <c r="BU22" s="8">
        <f t="shared" si="1"/>
        <v>60</v>
      </c>
      <c r="BV22" s="8">
        <f t="shared" si="1"/>
        <v>276</v>
      </c>
      <c r="BW22" s="8">
        <f t="shared" si="1"/>
        <v>0</v>
      </c>
      <c r="BX22" s="8">
        <f t="shared" si="1"/>
        <v>336</v>
      </c>
      <c r="BY22" s="8"/>
    </row>
    <row r="23" spans="2:77" ht="24.75" customHeight="1" x14ac:dyDescent="0.2">
      <c r="B23" s="8"/>
      <c r="C23" s="8" t="s">
        <v>789</v>
      </c>
      <c r="D23" s="8"/>
      <c r="E23" s="8"/>
      <c r="F23" s="8"/>
      <c r="G23" s="8"/>
      <c r="H23" s="8"/>
      <c r="I23" s="8"/>
      <c r="J23" s="8"/>
      <c r="K23" s="8"/>
      <c r="L23" s="8"/>
      <c r="M23" s="164">
        <f t="shared" ref="M23:U23" si="2">IF(SUM(M10:M21)=0,0,AVERAGE(M10:M21))</f>
        <v>0.18181818181818182</v>
      </c>
      <c r="N23" s="164">
        <f t="shared" si="2"/>
        <v>2.7272727272727271</v>
      </c>
      <c r="O23" s="164">
        <f t="shared" si="2"/>
        <v>0</v>
      </c>
      <c r="P23" s="164">
        <f t="shared" si="2"/>
        <v>0</v>
      </c>
      <c r="Q23" s="164">
        <f t="shared" si="2"/>
        <v>2.9090909090909092</v>
      </c>
      <c r="R23" s="164">
        <f t="shared" si="2"/>
        <v>7</v>
      </c>
      <c r="S23" s="164">
        <f t="shared" si="2"/>
        <v>9</v>
      </c>
      <c r="T23" s="164">
        <f t="shared" si="2"/>
        <v>16</v>
      </c>
      <c r="U23" s="164">
        <f t="shared" si="2"/>
        <v>114</v>
      </c>
      <c r="V23" s="164"/>
      <c r="W23" s="164"/>
      <c r="X23" s="164">
        <f t="shared" ref="X23:BX23" si="3">IF(SUM(X10:X21)=0,0,AVERAGE(X10:X21))</f>
        <v>0</v>
      </c>
      <c r="Y23" s="164">
        <f t="shared" si="3"/>
        <v>0</v>
      </c>
      <c r="Z23" s="164">
        <f t="shared" si="3"/>
        <v>0</v>
      </c>
      <c r="AA23" s="164">
        <f t="shared" si="3"/>
        <v>0</v>
      </c>
      <c r="AB23" s="164">
        <f t="shared" si="3"/>
        <v>6</v>
      </c>
      <c r="AC23" s="164">
        <f t="shared" si="3"/>
        <v>3</v>
      </c>
      <c r="AD23" s="164">
        <f t="shared" si="3"/>
        <v>9.0909090909090912E-2</v>
      </c>
      <c r="AE23" s="164">
        <f t="shared" si="3"/>
        <v>6.0909090909090908</v>
      </c>
      <c r="AF23" s="164">
        <f t="shared" si="3"/>
        <v>3</v>
      </c>
      <c r="AG23" s="164">
        <f t="shared" si="3"/>
        <v>0</v>
      </c>
      <c r="AH23" s="164">
        <f t="shared" si="3"/>
        <v>0</v>
      </c>
      <c r="AI23" s="164">
        <f t="shared" si="3"/>
        <v>0</v>
      </c>
      <c r="AJ23" s="164">
        <f t="shared" si="3"/>
        <v>3</v>
      </c>
      <c r="AK23" s="164">
        <f t="shared" si="3"/>
        <v>0</v>
      </c>
      <c r="AL23" s="164">
        <f t="shared" si="3"/>
        <v>3</v>
      </c>
      <c r="AM23" s="164">
        <f t="shared" si="3"/>
        <v>12</v>
      </c>
      <c r="AN23" s="164">
        <f t="shared" si="3"/>
        <v>0</v>
      </c>
      <c r="AO23" s="164">
        <f t="shared" si="3"/>
        <v>0</v>
      </c>
      <c r="AP23" s="164">
        <f t="shared" si="3"/>
        <v>1</v>
      </c>
      <c r="AQ23" s="164">
        <f t="shared" si="3"/>
        <v>2</v>
      </c>
      <c r="AR23" s="164">
        <f t="shared" si="3"/>
        <v>0</v>
      </c>
      <c r="AS23" s="164">
        <f t="shared" si="3"/>
        <v>3</v>
      </c>
      <c r="AT23" s="164">
        <f t="shared" si="3"/>
        <v>0.27272727272727271</v>
      </c>
      <c r="AU23" s="164">
        <f t="shared" si="3"/>
        <v>2.8181818181818183</v>
      </c>
      <c r="AV23" s="164">
        <f t="shared" si="3"/>
        <v>0</v>
      </c>
      <c r="AW23" s="164">
        <f t="shared" si="3"/>
        <v>0.45454545454545453</v>
      </c>
      <c r="AX23" s="164">
        <f t="shared" si="3"/>
        <v>0.18181818181818182</v>
      </c>
      <c r="AY23" s="164">
        <f t="shared" si="3"/>
        <v>0</v>
      </c>
      <c r="AZ23" s="164">
        <f t="shared" si="3"/>
        <v>1.8181818181818181</v>
      </c>
      <c r="BA23" s="164">
        <f t="shared" si="3"/>
        <v>1.8181818181818181</v>
      </c>
      <c r="BB23" s="164">
        <f t="shared" si="3"/>
        <v>0</v>
      </c>
      <c r="BC23" s="164">
        <f t="shared" si="3"/>
        <v>0</v>
      </c>
      <c r="BD23" s="164">
        <f t="shared" si="3"/>
        <v>0.18181818181818182</v>
      </c>
      <c r="BE23" s="164">
        <f t="shared" si="3"/>
        <v>0</v>
      </c>
      <c r="BF23" s="164">
        <f t="shared" si="3"/>
        <v>0.27272727272727271</v>
      </c>
      <c r="BG23" s="164">
        <f t="shared" si="3"/>
        <v>1</v>
      </c>
      <c r="BH23" s="164">
        <f t="shared" si="3"/>
        <v>37</v>
      </c>
      <c r="BI23" s="164">
        <f t="shared" si="3"/>
        <v>9</v>
      </c>
      <c r="BJ23" s="164">
        <f t="shared" si="3"/>
        <v>5</v>
      </c>
      <c r="BK23" s="164">
        <f t="shared" si="3"/>
        <v>9.0909090909090912E-2</v>
      </c>
      <c r="BL23" s="164">
        <f t="shared" si="3"/>
        <v>0</v>
      </c>
      <c r="BM23" s="164">
        <f t="shared" si="3"/>
        <v>0</v>
      </c>
      <c r="BN23" s="164">
        <f t="shared" si="3"/>
        <v>0</v>
      </c>
      <c r="BO23" s="164">
        <f t="shared" si="3"/>
        <v>1</v>
      </c>
      <c r="BP23" s="164">
        <f t="shared" si="3"/>
        <v>1</v>
      </c>
      <c r="BQ23" s="164">
        <f t="shared" si="3"/>
        <v>124</v>
      </c>
      <c r="BR23" s="164">
        <f t="shared" si="3"/>
        <v>104</v>
      </c>
      <c r="BS23" s="164">
        <f t="shared" si="3"/>
        <v>21</v>
      </c>
      <c r="BT23" s="164">
        <f t="shared" si="3"/>
        <v>0</v>
      </c>
      <c r="BU23" s="164">
        <f t="shared" si="3"/>
        <v>5</v>
      </c>
      <c r="BV23" s="164">
        <f t="shared" si="3"/>
        <v>23</v>
      </c>
      <c r="BW23" s="164">
        <f t="shared" si="3"/>
        <v>0</v>
      </c>
      <c r="BX23" s="164">
        <f t="shared" si="3"/>
        <v>28</v>
      </c>
      <c r="BY23" s="8"/>
    </row>
    <row r="24" spans="2:77" ht="12.75" customHeight="1" x14ac:dyDescent="0.2"/>
    <row r="25" spans="2:77" ht="12.75" customHeight="1" x14ac:dyDescent="0.2"/>
    <row r="26" spans="2:77" ht="12.75" customHeight="1" x14ac:dyDescent="0.2"/>
    <row r="27" spans="2:77" ht="12.75" customHeight="1" x14ac:dyDescent="0.2"/>
    <row r="28" spans="2:77" ht="12.75" customHeight="1" x14ac:dyDescent="0.2"/>
    <row r="29" spans="2:77" ht="12.75" customHeight="1" x14ac:dyDescent="0.2"/>
    <row r="30" spans="2:77" ht="12.75" customHeight="1" x14ac:dyDescent="0.2"/>
    <row r="31" spans="2:77" ht="12.75" customHeight="1" x14ac:dyDescent="0.2"/>
    <row r="32" spans="2:77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87">
    <mergeCell ref="B4:B7"/>
    <mergeCell ref="C4:C7"/>
    <mergeCell ref="D4:D7"/>
    <mergeCell ref="E4:F4"/>
    <mergeCell ref="G4:H4"/>
    <mergeCell ref="U4:AB4"/>
    <mergeCell ref="AC4:AL4"/>
    <mergeCell ref="AM4:AS4"/>
    <mergeCell ref="AT4:AT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AB5:AB7"/>
    <mergeCell ref="AC5:AC7"/>
    <mergeCell ref="AD5:AD7"/>
    <mergeCell ref="AF5:AF7"/>
    <mergeCell ref="E5:E7"/>
    <mergeCell ref="F5:F7"/>
    <mergeCell ref="G5:G7"/>
    <mergeCell ref="H5:H7"/>
    <mergeCell ref="I5:I7"/>
    <mergeCell ref="J5:J7"/>
    <mergeCell ref="M5:M7"/>
    <mergeCell ref="N5:N7"/>
    <mergeCell ref="O5:O7"/>
    <mergeCell ref="P5:P7"/>
    <mergeCell ref="K4:K7"/>
    <mergeCell ref="L4:L7"/>
    <mergeCell ref="I4:J4"/>
    <mergeCell ref="M4:Q4"/>
    <mergeCell ref="R4:T4"/>
    <mergeCell ref="AQ5:AQ7"/>
    <mergeCell ref="AR5:AR7"/>
    <mergeCell ref="AS5:AS7"/>
    <mergeCell ref="Q5:Q7"/>
    <mergeCell ref="R5:R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AP5:AP7"/>
    <mergeCell ref="AE5:AE7"/>
    <mergeCell ref="BM5:BM7"/>
    <mergeCell ref="BN5:BN7"/>
    <mergeCell ref="BO5:BO7"/>
    <mergeCell ref="BP5:BP7"/>
    <mergeCell ref="BQ5:BQ7"/>
    <mergeCell ref="BR5:BR7"/>
    <mergeCell ref="BS5:BS7"/>
    <mergeCell ref="BT5:BT7"/>
    <mergeCell ref="BU5:BU7"/>
    <mergeCell ref="BV5:BV7"/>
    <mergeCell ref="BW5:BW7"/>
    <mergeCell ref="BX5:BX7"/>
    <mergeCell ref="BY5:BY7"/>
    <mergeCell ref="AU4:AU7"/>
    <mergeCell ref="AV4:AV7"/>
    <mergeCell ref="AW4:BF4"/>
    <mergeCell ref="BG4:BP4"/>
    <mergeCell ref="BQ4:BX4"/>
    <mergeCell ref="AW5:AW7"/>
    <mergeCell ref="AX5:AX7"/>
    <mergeCell ref="AY5:AY7"/>
    <mergeCell ref="AZ5:AZ7"/>
    <mergeCell ref="BA5:BA7"/>
    <mergeCell ref="BB5:BB7"/>
    <mergeCell ref="BC5:BC7"/>
    <mergeCell ref="BD5:BD7"/>
    <mergeCell ref="BJ5:BJ7"/>
    <mergeCell ref="BK5:BK7"/>
    <mergeCell ref="BL5:BL7"/>
    <mergeCell ref="BE5:BE7"/>
    <mergeCell ref="BF5:BF7"/>
    <mergeCell ref="BG5:BG7"/>
    <mergeCell ref="BH5:BH7"/>
    <mergeCell ref="BI5:BI7"/>
  </mergeCells>
  <pageMargins left="0.7" right="0.7" top="0.75" bottom="0.75" header="0" footer="0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Y1000"/>
  <sheetViews>
    <sheetView topLeftCell="X1" workbookViewId="0">
      <selection activeCell="AO12" sqref="AO12"/>
    </sheetView>
  </sheetViews>
  <sheetFormatPr defaultColWidth="12.7109375" defaultRowHeight="15" customHeight="1" x14ac:dyDescent="0.2"/>
  <cols>
    <col min="1" max="1" width="3.28515625" customWidth="1"/>
    <col min="2" max="2" width="4.85546875" customWidth="1"/>
    <col min="3" max="3" width="25.140625" customWidth="1"/>
    <col min="4" max="4" width="4" customWidth="1"/>
    <col min="5" max="13" width="5.42578125" customWidth="1"/>
    <col min="14" max="14" width="8.5703125" bestFit="1" customWidth="1"/>
    <col min="15" max="75" width="5.42578125" customWidth="1"/>
    <col min="76" max="76" width="7.85546875" customWidth="1"/>
    <col min="77" max="111" width="5.42578125" customWidth="1"/>
    <col min="112" max="112" width="6.7109375" customWidth="1"/>
    <col min="113" max="115" width="5.42578125" customWidth="1"/>
    <col min="116" max="116" width="6.85546875" customWidth="1"/>
    <col min="117" max="123" width="5.42578125" customWidth="1"/>
    <col min="124" max="124" width="7.140625" customWidth="1"/>
    <col min="125" max="125" width="5.42578125" customWidth="1"/>
    <col min="126" max="126" width="7.5703125" customWidth="1"/>
    <col min="127" max="127" width="6.85546875" customWidth="1"/>
    <col min="128" max="128" width="8.42578125" customWidth="1"/>
    <col min="129" max="207" width="5.42578125" customWidth="1"/>
  </cols>
  <sheetData>
    <row r="1" spans="1:207" ht="12.75" customHeight="1" x14ac:dyDescent="0.2"/>
    <row r="2" spans="1:207" ht="17.25" customHeight="1" x14ac:dyDescent="0.25">
      <c r="B2" s="161" t="s">
        <v>790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  <c r="DZ2" s="161"/>
      <c r="EA2" s="161"/>
      <c r="EB2" s="161"/>
      <c r="EC2" s="161"/>
      <c r="ED2" s="161"/>
      <c r="EE2" s="161"/>
      <c r="EF2" s="161"/>
      <c r="EG2" s="161"/>
      <c r="EH2" s="161"/>
      <c r="EI2" s="161"/>
      <c r="EJ2" s="161"/>
      <c r="EK2" s="161"/>
      <c r="EL2" s="161"/>
    </row>
    <row r="3" spans="1:207" ht="12.75" customHeight="1" x14ac:dyDescent="0.2">
      <c r="B3" s="14" t="s">
        <v>791</v>
      </c>
    </row>
    <row r="4" spans="1:207" ht="11.25" customHeight="1" x14ac:dyDescent="0.2">
      <c r="A4" s="132"/>
      <c r="B4" s="574" t="s">
        <v>792</v>
      </c>
      <c r="C4" s="542" t="s">
        <v>793</v>
      </c>
      <c r="D4" s="574" t="s">
        <v>123</v>
      </c>
      <c r="E4" s="568" t="s">
        <v>748</v>
      </c>
      <c r="F4" s="517"/>
      <c r="G4" s="575" t="s">
        <v>749</v>
      </c>
      <c r="H4" s="576"/>
      <c r="I4" s="586" t="s">
        <v>794</v>
      </c>
      <c r="J4" s="516"/>
      <c r="K4" s="516"/>
      <c r="L4" s="516"/>
      <c r="M4" s="516"/>
      <c r="N4" s="516"/>
      <c r="O4" s="516"/>
      <c r="P4" s="516"/>
      <c r="Q4" s="516"/>
      <c r="R4" s="516"/>
      <c r="S4" s="516"/>
      <c r="T4" s="516"/>
      <c r="U4" s="516"/>
      <c r="V4" s="516"/>
      <c r="W4" s="516"/>
      <c r="X4" s="516"/>
      <c r="Y4" s="516"/>
      <c r="Z4" s="516"/>
      <c r="AA4" s="516"/>
      <c r="AB4" s="516"/>
      <c r="AC4" s="516"/>
      <c r="AD4" s="516"/>
      <c r="AE4" s="516"/>
      <c r="AF4" s="516"/>
      <c r="AG4" s="516"/>
      <c r="AH4" s="516"/>
      <c r="AI4" s="516"/>
      <c r="AJ4" s="516"/>
      <c r="AK4" s="516"/>
      <c r="AL4" s="516"/>
      <c r="AM4" s="516"/>
      <c r="AN4" s="516"/>
      <c r="AO4" s="516"/>
      <c r="AP4" s="517"/>
      <c r="AQ4" s="586" t="s">
        <v>795</v>
      </c>
      <c r="AR4" s="516"/>
      <c r="AS4" s="516"/>
      <c r="AT4" s="516"/>
      <c r="AU4" s="516"/>
      <c r="AV4" s="516"/>
      <c r="AW4" s="516"/>
      <c r="AX4" s="516"/>
      <c r="AY4" s="516"/>
      <c r="AZ4" s="516"/>
      <c r="BA4" s="516"/>
      <c r="BB4" s="516"/>
      <c r="BC4" s="516"/>
      <c r="BD4" s="516"/>
      <c r="BE4" s="516"/>
      <c r="BF4" s="516"/>
      <c r="BG4" s="516"/>
      <c r="BH4" s="516"/>
      <c r="BI4" s="516"/>
      <c r="BJ4" s="516"/>
      <c r="BK4" s="516"/>
      <c r="BL4" s="516"/>
      <c r="BM4" s="516"/>
      <c r="BN4" s="516"/>
      <c r="BO4" s="516"/>
      <c r="BP4" s="516"/>
      <c r="BQ4" s="516"/>
      <c r="BR4" s="516"/>
      <c r="BS4" s="516"/>
      <c r="BT4" s="516"/>
      <c r="BU4" s="516"/>
      <c r="BV4" s="516"/>
      <c r="BW4" s="516"/>
      <c r="BX4" s="517"/>
      <c r="BY4" s="586" t="s">
        <v>796</v>
      </c>
      <c r="BZ4" s="516"/>
      <c r="CA4" s="516"/>
      <c r="CB4" s="516"/>
      <c r="CC4" s="516"/>
      <c r="CD4" s="516"/>
      <c r="CE4" s="516"/>
      <c r="CF4" s="516"/>
      <c r="CG4" s="516"/>
      <c r="CH4" s="516"/>
      <c r="CI4" s="516"/>
      <c r="CJ4" s="516"/>
      <c r="CK4" s="516"/>
      <c r="CL4" s="516"/>
      <c r="CM4" s="516"/>
      <c r="CN4" s="516"/>
      <c r="CO4" s="516"/>
      <c r="CP4" s="516"/>
      <c r="CQ4" s="516"/>
      <c r="CR4" s="516"/>
      <c r="CS4" s="516"/>
      <c r="CT4" s="516"/>
      <c r="CU4" s="516"/>
      <c r="CV4" s="516"/>
      <c r="CW4" s="516"/>
      <c r="CX4" s="516"/>
      <c r="CY4" s="516"/>
      <c r="CZ4" s="516"/>
      <c r="DA4" s="516"/>
      <c r="DB4" s="516"/>
      <c r="DC4" s="516"/>
      <c r="DD4" s="516"/>
      <c r="DE4" s="516"/>
      <c r="DF4" s="517"/>
      <c r="DG4" s="586" t="s">
        <v>797</v>
      </c>
      <c r="DH4" s="516"/>
      <c r="DI4" s="516"/>
      <c r="DJ4" s="516"/>
      <c r="DK4" s="516"/>
      <c r="DL4" s="516"/>
      <c r="DM4" s="516"/>
      <c r="DN4" s="516"/>
      <c r="DO4" s="516"/>
      <c r="DP4" s="516"/>
      <c r="DQ4" s="516"/>
      <c r="DR4" s="516"/>
      <c r="DS4" s="516"/>
      <c r="DT4" s="516"/>
      <c r="DU4" s="516"/>
      <c r="DV4" s="516"/>
      <c r="DW4" s="516"/>
      <c r="DX4" s="517"/>
      <c r="DY4" s="587" t="s">
        <v>798</v>
      </c>
      <c r="DZ4" s="517"/>
      <c r="EA4" s="587" t="s">
        <v>799</v>
      </c>
      <c r="EB4" s="516"/>
      <c r="EC4" s="516"/>
      <c r="ED4" s="516"/>
      <c r="EE4" s="516"/>
      <c r="EF4" s="516"/>
      <c r="EG4" s="516"/>
      <c r="EH4" s="516"/>
      <c r="EI4" s="516"/>
      <c r="EJ4" s="516"/>
      <c r="EK4" s="516"/>
      <c r="EL4" s="516"/>
      <c r="EM4" s="517"/>
      <c r="EN4" s="588" t="s">
        <v>800</v>
      </c>
      <c r="EO4" s="516"/>
      <c r="EP4" s="516"/>
      <c r="EQ4" s="516"/>
      <c r="ER4" s="516"/>
      <c r="ES4" s="516"/>
      <c r="ET4" s="516"/>
      <c r="EU4" s="516"/>
      <c r="EV4" s="516"/>
      <c r="EW4" s="516"/>
      <c r="EX4" s="516"/>
      <c r="EY4" s="517"/>
      <c r="EZ4" s="589" t="s">
        <v>801</v>
      </c>
      <c r="FA4" s="516"/>
      <c r="FB4" s="516"/>
      <c r="FC4" s="516"/>
      <c r="FD4" s="516"/>
      <c r="FE4" s="516"/>
      <c r="FF4" s="516"/>
      <c r="FG4" s="516"/>
      <c r="FH4" s="516"/>
      <c r="FI4" s="516"/>
      <c r="FJ4" s="516"/>
      <c r="FK4" s="516"/>
      <c r="FL4" s="516"/>
      <c r="FM4" s="516"/>
      <c r="FN4" s="516"/>
      <c r="FO4" s="516"/>
      <c r="FP4" s="516"/>
      <c r="FQ4" s="516"/>
      <c r="FR4" s="516"/>
      <c r="FS4" s="516"/>
      <c r="FT4" s="516"/>
      <c r="FU4" s="516"/>
      <c r="FV4" s="516"/>
      <c r="FW4" s="516"/>
      <c r="FX4" s="516"/>
      <c r="FY4" s="516"/>
      <c r="FZ4" s="516"/>
      <c r="GA4" s="516"/>
      <c r="GB4" s="516"/>
      <c r="GC4" s="516"/>
      <c r="GD4" s="516"/>
      <c r="GE4" s="516"/>
      <c r="GF4" s="516"/>
      <c r="GG4" s="516"/>
      <c r="GH4" s="516"/>
      <c r="GI4" s="516"/>
      <c r="GJ4" s="516"/>
      <c r="GK4" s="516"/>
      <c r="GL4" s="516"/>
      <c r="GM4" s="516"/>
      <c r="GN4" s="516"/>
      <c r="GO4" s="516"/>
      <c r="GP4" s="516"/>
      <c r="GQ4" s="516"/>
      <c r="GR4" s="516"/>
      <c r="GS4" s="516"/>
      <c r="GT4" s="516"/>
      <c r="GU4" s="516"/>
      <c r="GV4" s="516"/>
      <c r="GW4" s="516"/>
      <c r="GX4" s="516"/>
      <c r="GY4" s="517"/>
    </row>
    <row r="5" spans="1:207" ht="11.25" customHeight="1" x14ac:dyDescent="0.2">
      <c r="A5" s="132"/>
      <c r="B5" s="513"/>
      <c r="C5" s="513"/>
      <c r="D5" s="513"/>
      <c r="E5" s="566" t="s">
        <v>762</v>
      </c>
      <c r="F5" s="566" t="s">
        <v>763</v>
      </c>
      <c r="G5" s="566" t="s">
        <v>762</v>
      </c>
      <c r="H5" s="593" t="s">
        <v>763</v>
      </c>
      <c r="I5" s="590" t="s">
        <v>802</v>
      </c>
      <c r="J5" s="516"/>
      <c r="K5" s="516"/>
      <c r="L5" s="516"/>
      <c r="M5" s="516"/>
      <c r="N5" s="516"/>
      <c r="O5" s="516"/>
      <c r="P5" s="516"/>
      <c r="Q5" s="516"/>
      <c r="R5" s="516"/>
      <c r="S5" s="516"/>
      <c r="T5" s="516"/>
      <c r="U5" s="516"/>
      <c r="V5" s="516"/>
      <c r="W5" s="516"/>
      <c r="X5" s="516"/>
      <c r="Y5" s="516"/>
      <c r="Z5" s="516"/>
      <c r="AA5" s="516"/>
      <c r="AB5" s="516"/>
      <c r="AC5" s="516"/>
      <c r="AD5" s="516"/>
      <c r="AE5" s="516"/>
      <c r="AF5" s="516"/>
      <c r="AG5" s="516"/>
      <c r="AH5" s="516"/>
      <c r="AI5" s="516"/>
      <c r="AJ5" s="516"/>
      <c r="AK5" s="516"/>
      <c r="AL5" s="516"/>
      <c r="AM5" s="516"/>
      <c r="AN5" s="516"/>
      <c r="AO5" s="516"/>
      <c r="AP5" s="517"/>
      <c r="AQ5" s="590" t="s">
        <v>802</v>
      </c>
      <c r="AR5" s="516"/>
      <c r="AS5" s="516"/>
      <c r="AT5" s="516"/>
      <c r="AU5" s="516"/>
      <c r="AV5" s="516"/>
      <c r="AW5" s="516"/>
      <c r="AX5" s="516"/>
      <c r="AY5" s="516"/>
      <c r="AZ5" s="516"/>
      <c r="BA5" s="516"/>
      <c r="BB5" s="516"/>
      <c r="BC5" s="516"/>
      <c r="BD5" s="516"/>
      <c r="BE5" s="516"/>
      <c r="BF5" s="516"/>
      <c r="BG5" s="516"/>
      <c r="BH5" s="516"/>
      <c r="BI5" s="516"/>
      <c r="BJ5" s="516"/>
      <c r="BK5" s="516"/>
      <c r="BL5" s="516"/>
      <c r="BM5" s="516"/>
      <c r="BN5" s="516"/>
      <c r="BO5" s="516"/>
      <c r="BP5" s="516"/>
      <c r="BQ5" s="516"/>
      <c r="BR5" s="516"/>
      <c r="BS5" s="516"/>
      <c r="BT5" s="516"/>
      <c r="BU5" s="516"/>
      <c r="BV5" s="516"/>
      <c r="BW5" s="516"/>
      <c r="BX5" s="517"/>
      <c r="BY5" s="590" t="s">
        <v>802</v>
      </c>
      <c r="BZ5" s="516"/>
      <c r="CA5" s="516"/>
      <c r="CB5" s="516"/>
      <c r="CC5" s="516"/>
      <c r="CD5" s="516"/>
      <c r="CE5" s="516"/>
      <c r="CF5" s="516"/>
      <c r="CG5" s="516"/>
      <c r="CH5" s="516"/>
      <c r="CI5" s="516"/>
      <c r="CJ5" s="516"/>
      <c r="CK5" s="516"/>
      <c r="CL5" s="516"/>
      <c r="CM5" s="516"/>
      <c r="CN5" s="516"/>
      <c r="CO5" s="516"/>
      <c r="CP5" s="516"/>
      <c r="CQ5" s="516"/>
      <c r="CR5" s="516"/>
      <c r="CS5" s="516"/>
      <c r="CT5" s="516"/>
      <c r="CU5" s="516"/>
      <c r="CV5" s="516"/>
      <c r="CW5" s="516"/>
      <c r="CX5" s="516"/>
      <c r="CY5" s="516"/>
      <c r="CZ5" s="516"/>
      <c r="DA5" s="516"/>
      <c r="DB5" s="516"/>
      <c r="DC5" s="516"/>
      <c r="DD5" s="516"/>
      <c r="DE5" s="516"/>
      <c r="DF5" s="517"/>
      <c r="DG5" s="590" t="s">
        <v>803</v>
      </c>
      <c r="DH5" s="516"/>
      <c r="DI5" s="516"/>
      <c r="DJ5" s="516"/>
      <c r="DK5" s="516"/>
      <c r="DL5" s="516"/>
      <c r="DM5" s="516"/>
      <c r="DN5" s="516"/>
      <c r="DO5" s="516"/>
      <c r="DP5" s="516"/>
      <c r="DQ5" s="516"/>
      <c r="DR5" s="516"/>
      <c r="DS5" s="516"/>
      <c r="DT5" s="516"/>
      <c r="DU5" s="516"/>
      <c r="DV5" s="516"/>
      <c r="DW5" s="516"/>
      <c r="DX5" s="517"/>
      <c r="DY5" s="591" t="s">
        <v>41</v>
      </c>
      <c r="DZ5" s="517"/>
      <c r="EA5" s="580" t="s">
        <v>804</v>
      </c>
      <c r="EB5" s="580" t="s">
        <v>418</v>
      </c>
      <c r="EC5" s="580" t="s">
        <v>804</v>
      </c>
      <c r="ED5" s="580" t="s">
        <v>805</v>
      </c>
      <c r="EE5" s="580" t="s">
        <v>804</v>
      </c>
      <c r="EF5" s="580" t="s">
        <v>428</v>
      </c>
      <c r="EG5" s="585" t="s">
        <v>433</v>
      </c>
      <c r="EH5" s="580" t="s">
        <v>806</v>
      </c>
      <c r="EI5" s="580" t="s">
        <v>807</v>
      </c>
      <c r="EJ5" s="580" t="s">
        <v>808</v>
      </c>
      <c r="EK5" s="580" t="s">
        <v>809</v>
      </c>
      <c r="EL5" s="580" t="s">
        <v>810</v>
      </c>
      <c r="EM5" s="580" t="s">
        <v>811</v>
      </c>
      <c r="EN5" s="583" t="s">
        <v>812</v>
      </c>
      <c r="EO5" s="571"/>
      <c r="EP5" s="583" t="s">
        <v>813</v>
      </c>
      <c r="EQ5" s="571"/>
      <c r="ER5" s="584" t="s">
        <v>814</v>
      </c>
      <c r="ES5" s="517"/>
      <c r="ET5" s="583" t="s">
        <v>815</v>
      </c>
      <c r="EU5" s="571"/>
      <c r="EV5" s="583" t="s">
        <v>816</v>
      </c>
      <c r="EW5" s="571"/>
      <c r="EX5" s="583" t="s">
        <v>817</v>
      </c>
      <c r="EY5" s="571"/>
      <c r="EZ5" s="582" t="s">
        <v>818</v>
      </c>
      <c r="FA5" s="516"/>
      <c r="FB5" s="516"/>
      <c r="FC5" s="516"/>
      <c r="FD5" s="516"/>
      <c r="FE5" s="516"/>
      <c r="FF5" s="516"/>
      <c r="FG5" s="516"/>
      <c r="FH5" s="516"/>
      <c r="FI5" s="516"/>
      <c r="FJ5" s="516"/>
      <c r="FK5" s="517"/>
      <c r="FL5" s="582" t="s">
        <v>819</v>
      </c>
      <c r="FM5" s="516"/>
      <c r="FN5" s="516"/>
      <c r="FO5" s="516"/>
      <c r="FP5" s="516"/>
      <c r="FQ5" s="516"/>
      <c r="FR5" s="516"/>
      <c r="FS5" s="517"/>
      <c r="FT5" s="582" t="s">
        <v>820</v>
      </c>
      <c r="FU5" s="516"/>
      <c r="FV5" s="516"/>
      <c r="FW5" s="516"/>
      <c r="FX5" s="516"/>
      <c r="FY5" s="516"/>
      <c r="FZ5" s="516"/>
      <c r="GA5" s="516"/>
      <c r="GB5" s="516"/>
      <c r="GC5" s="516"/>
      <c r="GD5" s="516"/>
      <c r="GE5" s="517"/>
      <c r="GF5" s="582" t="s">
        <v>821</v>
      </c>
      <c r="GG5" s="516"/>
      <c r="GH5" s="516"/>
      <c r="GI5" s="516"/>
      <c r="GJ5" s="516"/>
      <c r="GK5" s="516"/>
      <c r="GL5" s="516"/>
      <c r="GM5" s="516"/>
      <c r="GN5" s="516"/>
      <c r="GO5" s="516"/>
      <c r="GP5" s="516"/>
      <c r="GQ5" s="516"/>
      <c r="GR5" s="516"/>
      <c r="GS5" s="516"/>
      <c r="GT5" s="516"/>
      <c r="GU5" s="517"/>
      <c r="GV5" s="579" t="s">
        <v>822</v>
      </c>
      <c r="GW5" s="531"/>
      <c r="GX5" s="531"/>
      <c r="GY5" s="525"/>
    </row>
    <row r="6" spans="1:207" ht="23.25" customHeight="1" x14ac:dyDescent="0.2">
      <c r="A6" s="132"/>
      <c r="B6" s="513"/>
      <c r="C6" s="513"/>
      <c r="D6" s="513"/>
      <c r="E6" s="513"/>
      <c r="F6" s="513"/>
      <c r="G6" s="513"/>
      <c r="H6" s="594"/>
      <c r="I6" s="577" t="s">
        <v>823</v>
      </c>
      <c r="J6" s="578" t="s">
        <v>824</v>
      </c>
      <c r="K6" s="577" t="s">
        <v>823</v>
      </c>
      <c r="L6" s="578" t="s">
        <v>825</v>
      </c>
      <c r="M6" s="577" t="s">
        <v>823</v>
      </c>
      <c r="N6" s="578" t="s">
        <v>826</v>
      </c>
      <c r="O6" s="577" t="s">
        <v>823</v>
      </c>
      <c r="P6" s="578" t="s">
        <v>827</v>
      </c>
      <c r="Q6" s="577" t="s">
        <v>823</v>
      </c>
      <c r="R6" s="578" t="s">
        <v>828</v>
      </c>
      <c r="S6" s="577" t="s">
        <v>823</v>
      </c>
      <c r="T6" s="578" t="s">
        <v>829</v>
      </c>
      <c r="U6" s="577" t="s">
        <v>823</v>
      </c>
      <c r="V6" s="578" t="s">
        <v>830</v>
      </c>
      <c r="W6" s="577" t="s">
        <v>823</v>
      </c>
      <c r="X6" s="578" t="s">
        <v>831</v>
      </c>
      <c r="Y6" s="577" t="s">
        <v>823</v>
      </c>
      <c r="Z6" s="578" t="s">
        <v>832</v>
      </c>
      <c r="AA6" s="577" t="s">
        <v>823</v>
      </c>
      <c r="AB6" s="578" t="s">
        <v>833</v>
      </c>
      <c r="AC6" s="577" t="s">
        <v>823</v>
      </c>
      <c r="AD6" s="578" t="s">
        <v>834</v>
      </c>
      <c r="AE6" s="577" t="s">
        <v>823</v>
      </c>
      <c r="AF6" s="578" t="s">
        <v>835</v>
      </c>
      <c r="AG6" s="577" t="s">
        <v>823</v>
      </c>
      <c r="AH6" s="578" t="s">
        <v>485</v>
      </c>
      <c r="AI6" s="577" t="s">
        <v>823</v>
      </c>
      <c r="AJ6" s="578" t="s">
        <v>836</v>
      </c>
      <c r="AK6" s="577" t="s">
        <v>823</v>
      </c>
      <c r="AL6" s="592" t="s">
        <v>837</v>
      </c>
      <c r="AM6" s="577" t="s">
        <v>823</v>
      </c>
      <c r="AN6" s="592" t="s">
        <v>838</v>
      </c>
      <c r="AO6" s="592" t="s">
        <v>839</v>
      </c>
      <c r="AP6" s="592" t="s">
        <v>840</v>
      </c>
      <c r="AQ6" s="577" t="s">
        <v>823</v>
      </c>
      <c r="AR6" s="578" t="s">
        <v>824</v>
      </c>
      <c r="AS6" s="577" t="s">
        <v>823</v>
      </c>
      <c r="AT6" s="578" t="s">
        <v>825</v>
      </c>
      <c r="AU6" s="577" t="s">
        <v>823</v>
      </c>
      <c r="AV6" s="578" t="s">
        <v>826</v>
      </c>
      <c r="AW6" s="577" t="s">
        <v>823</v>
      </c>
      <c r="AX6" s="578" t="s">
        <v>827</v>
      </c>
      <c r="AY6" s="577" t="s">
        <v>823</v>
      </c>
      <c r="AZ6" s="578" t="s">
        <v>828</v>
      </c>
      <c r="BA6" s="577" t="s">
        <v>823</v>
      </c>
      <c r="BB6" s="578" t="s">
        <v>829</v>
      </c>
      <c r="BC6" s="577" t="s">
        <v>823</v>
      </c>
      <c r="BD6" s="578" t="s">
        <v>830</v>
      </c>
      <c r="BE6" s="577" t="s">
        <v>823</v>
      </c>
      <c r="BF6" s="578" t="s">
        <v>831</v>
      </c>
      <c r="BG6" s="577" t="s">
        <v>823</v>
      </c>
      <c r="BH6" s="578" t="s">
        <v>832</v>
      </c>
      <c r="BI6" s="577" t="s">
        <v>823</v>
      </c>
      <c r="BJ6" s="578" t="s">
        <v>833</v>
      </c>
      <c r="BK6" s="577" t="s">
        <v>823</v>
      </c>
      <c r="BL6" s="578" t="s">
        <v>834</v>
      </c>
      <c r="BM6" s="577" t="s">
        <v>823</v>
      </c>
      <c r="BN6" s="578" t="s">
        <v>835</v>
      </c>
      <c r="BO6" s="577" t="s">
        <v>823</v>
      </c>
      <c r="BP6" s="578" t="s">
        <v>485</v>
      </c>
      <c r="BQ6" s="577" t="s">
        <v>823</v>
      </c>
      <c r="BR6" s="578" t="s">
        <v>836</v>
      </c>
      <c r="BS6" s="577" t="s">
        <v>823</v>
      </c>
      <c r="BT6" s="592" t="s">
        <v>837</v>
      </c>
      <c r="BU6" s="577" t="s">
        <v>823</v>
      </c>
      <c r="BV6" s="592" t="s">
        <v>838</v>
      </c>
      <c r="BW6" s="592" t="s">
        <v>839</v>
      </c>
      <c r="BX6" s="592" t="s">
        <v>840</v>
      </c>
      <c r="BY6" s="577" t="s">
        <v>823</v>
      </c>
      <c r="BZ6" s="578" t="s">
        <v>824</v>
      </c>
      <c r="CA6" s="577" t="s">
        <v>823</v>
      </c>
      <c r="CB6" s="578" t="s">
        <v>825</v>
      </c>
      <c r="CC6" s="577" t="s">
        <v>823</v>
      </c>
      <c r="CD6" s="578" t="s">
        <v>826</v>
      </c>
      <c r="CE6" s="577" t="s">
        <v>823</v>
      </c>
      <c r="CF6" s="578" t="s">
        <v>827</v>
      </c>
      <c r="CG6" s="577" t="s">
        <v>823</v>
      </c>
      <c r="CH6" s="578" t="s">
        <v>828</v>
      </c>
      <c r="CI6" s="577" t="s">
        <v>823</v>
      </c>
      <c r="CJ6" s="578" t="s">
        <v>829</v>
      </c>
      <c r="CK6" s="577" t="s">
        <v>823</v>
      </c>
      <c r="CL6" s="578" t="s">
        <v>830</v>
      </c>
      <c r="CM6" s="577" t="s">
        <v>823</v>
      </c>
      <c r="CN6" s="578" t="s">
        <v>831</v>
      </c>
      <c r="CO6" s="577" t="s">
        <v>823</v>
      </c>
      <c r="CP6" s="578" t="s">
        <v>832</v>
      </c>
      <c r="CQ6" s="577" t="s">
        <v>823</v>
      </c>
      <c r="CR6" s="578" t="s">
        <v>833</v>
      </c>
      <c r="CS6" s="577" t="s">
        <v>823</v>
      </c>
      <c r="CT6" s="578" t="s">
        <v>834</v>
      </c>
      <c r="CU6" s="577" t="s">
        <v>823</v>
      </c>
      <c r="CV6" s="578" t="s">
        <v>835</v>
      </c>
      <c r="CW6" s="577" t="s">
        <v>823</v>
      </c>
      <c r="CX6" s="578" t="s">
        <v>485</v>
      </c>
      <c r="CY6" s="577" t="s">
        <v>823</v>
      </c>
      <c r="CZ6" s="578" t="s">
        <v>836</v>
      </c>
      <c r="DA6" s="577" t="s">
        <v>823</v>
      </c>
      <c r="DB6" s="592" t="s">
        <v>837</v>
      </c>
      <c r="DC6" s="577" t="s">
        <v>823</v>
      </c>
      <c r="DD6" s="592" t="s">
        <v>838</v>
      </c>
      <c r="DE6" s="592" t="s">
        <v>839</v>
      </c>
      <c r="DF6" s="592" t="s">
        <v>840</v>
      </c>
      <c r="DG6" s="577" t="s">
        <v>823</v>
      </c>
      <c r="DH6" s="592" t="s">
        <v>374</v>
      </c>
      <c r="DI6" s="577" t="s">
        <v>823</v>
      </c>
      <c r="DJ6" s="592" t="s">
        <v>841</v>
      </c>
      <c r="DK6" s="577" t="s">
        <v>823</v>
      </c>
      <c r="DL6" s="592" t="s">
        <v>842</v>
      </c>
      <c r="DM6" s="577" t="s">
        <v>823</v>
      </c>
      <c r="DN6" s="592" t="s">
        <v>843</v>
      </c>
      <c r="DO6" s="577" t="s">
        <v>823</v>
      </c>
      <c r="DP6" s="592" t="s">
        <v>64</v>
      </c>
      <c r="DQ6" s="577" t="s">
        <v>823</v>
      </c>
      <c r="DR6" s="592" t="s">
        <v>844</v>
      </c>
      <c r="DS6" s="577" t="s">
        <v>823</v>
      </c>
      <c r="DT6" s="592" t="s">
        <v>61</v>
      </c>
      <c r="DU6" s="577" t="s">
        <v>823</v>
      </c>
      <c r="DV6" s="592" t="s">
        <v>845</v>
      </c>
      <c r="DW6" s="592" t="s">
        <v>839</v>
      </c>
      <c r="DX6" s="592" t="s">
        <v>840</v>
      </c>
      <c r="DY6" s="580" t="s">
        <v>846</v>
      </c>
      <c r="DZ6" s="580" t="s">
        <v>847</v>
      </c>
      <c r="EA6" s="513"/>
      <c r="EB6" s="513"/>
      <c r="EC6" s="513"/>
      <c r="ED6" s="513"/>
      <c r="EE6" s="513"/>
      <c r="EF6" s="513"/>
      <c r="EG6" s="513"/>
      <c r="EH6" s="513"/>
      <c r="EI6" s="513"/>
      <c r="EJ6" s="513"/>
      <c r="EK6" s="513"/>
      <c r="EL6" s="513"/>
      <c r="EM6" s="513"/>
      <c r="EN6" s="581" t="s">
        <v>848</v>
      </c>
      <c r="EO6" s="581" t="s">
        <v>840</v>
      </c>
      <c r="EP6" s="581" t="s">
        <v>848</v>
      </c>
      <c r="EQ6" s="581" t="s">
        <v>840</v>
      </c>
      <c r="ER6" s="581" t="s">
        <v>848</v>
      </c>
      <c r="ES6" s="581" t="s">
        <v>840</v>
      </c>
      <c r="ET6" s="581" t="s">
        <v>848</v>
      </c>
      <c r="EU6" s="581" t="s">
        <v>840</v>
      </c>
      <c r="EV6" s="581" t="s">
        <v>848</v>
      </c>
      <c r="EW6" s="581" t="s">
        <v>840</v>
      </c>
      <c r="EX6" s="581" t="s">
        <v>848</v>
      </c>
      <c r="EY6" s="581" t="s">
        <v>849</v>
      </c>
      <c r="EZ6" s="582" t="s">
        <v>500</v>
      </c>
      <c r="FA6" s="516"/>
      <c r="FB6" s="516"/>
      <c r="FC6" s="517"/>
      <c r="FD6" s="582" t="s">
        <v>850</v>
      </c>
      <c r="FE6" s="516"/>
      <c r="FF6" s="516"/>
      <c r="FG6" s="517"/>
      <c r="FH6" s="582" t="s">
        <v>530</v>
      </c>
      <c r="FI6" s="516"/>
      <c r="FJ6" s="516"/>
      <c r="FK6" s="517"/>
      <c r="FL6" s="582" t="s">
        <v>851</v>
      </c>
      <c r="FM6" s="516"/>
      <c r="FN6" s="516"/>
      <c r="FO6" s="517"/>
      <c r="FP6" s="582" t="s">
        <v>88</v>
      </c>
      <c r="FQ6" s="516"/>
      <c r="FR6" s="516"/>
      <c r="FS6" s="517"/>
      <c r="FT6" s="582" t="s">
        <v>852</v>
      </c>
      <c r="FU6" s="516"/>
      <c r="FV6" s="516"/>
      <c r="FW6" s="517"/>
      <c r="FX6" s="582" t="s">
        <v>853</v>
      </c>
      <c r="FY6" s="516"/>
      <c r="FZ6" s="516"/>
      <c r="GA6" s="517"/>
      <c r="GB6" s="582" t="s">
        <v>854</v>
      </c>
      <c r="GC6" s="516"/>
      <c r="GD6" s="516"/>
      <c r="GE6" s="517"/>
      <c r="GF6" s="582" t="s">
        <v>855</v>
      </c>
      <c r="GG6" s="516"/>
      <c r="GH6" s="516"/>
      <c r="GI6" s="557"/>
      <c r="GJ6" s="582" t="s">
        <v>856</v>
      </c>
      <c r="GK6" s="516"/>
      <c r="GL6" s="516"/>
      <c r="GM6" s="517"/>
      <c r="GN6" s="582" t="s">
        <v>857</v>
      </c>
      <c r="GO6" s="516"/>
      <c r="GP6" s="516"/>
      <c r="GQ6" s="517"/>
      <c r="GR6" s="582" t="s">
        <v>858</v>
      </c>
      <c r="GS6" s="516"/>
      <c r="GT6" s="516"/>
      <c r="GU6" s="517"/>
      <c r="GV6" s="532"/>
      <c r="GW6" s="520"/>
      <c r="GX6" s="520"/>
      <c r="GY6" s="521"/>
    </row>
    <row r="7" spans="1:207" ht="30.75" customHeight="1" x14ac:dyDescent="0.2">
      <c r="A7" s="132"/>
      <c r="B7" s="514"/>
      <c r="C7" s="514"/>
      <c r="D7" s="514"/>
      <c r="E7" s="514"/>
      <c r="F7" s="514"/>
      <c r="G7" s="514"/>
      <c r="H7" s="595"/>
      <c r="I7" s="514"/>
      <c r="J7" s="514"/>
      <c r="K7" s="514"/>
      <c r="L7" s="514"/>
      <c r="M7" s="514"/>
      <c r="N7" s="514"/>
      <c r="O7" s="514"/>
      <c r="P7" s="514"/>
      <c r="Q7" s="514"/>
      <c r="R7" s="514"/>
      <c r="S7" s="514"/>
      <c r="T7" s="514"/>
      <c r="U7" s="514"/>
      <c r="V7" s="514"/>
      <c r="W7" s="514"/>
      <c r="X7" s="514"/>
      <c r="Y7" s="514"/>
      <c r="Z7" s="514"/>
      <c r="AA7" s="514"/>
      <c r="AB7" s="514"/>
      <c r="AC7" s="514"/>
      <c r="AD7" s="514"/>
      <c r="AE7" s="514"/>
      <c r="AF7" s="514"/>
      <c r="AG7" s="514"/>
      <c r="AH7" s="514"/>
      <c r="AI7" s="514"/>
      <c r="AJ7" s="514"/>
      <c r="AK7" s="514"/>
      <c r="AL7" s="514"/>
      <c r="AM7" s="514"/>
      <c r="AN7" s="514"/>
      <c r="AO7" s="514"/>
      <c r="AP7" s="514"/>
      <c r="AQ7" s="514"/>
      <c r="AR7" s="514"/>
      <c r="AS7" s="514"/>
      <c r="AT7" s="514"/>
      <c r="AU7" s="514"/>
      <c r="AV7" s="514"/>
      <c r="AW7" s="514"/>
      <c r="AX7" s="514"/>
      <c r="AY7" s="514"/>
      <c r="AZ7" s="514"/>
      <c r="BA7" s="514"/>
      <c r="BB7" s="514"/>
      <c r="BC7" s="514"/>
      <c r="BD7" s="514"/>
      <c r="BE7" s="514"/>
      <c r="BF7" s="514"/>
      <c r="BG7" s="514"/>
      <c r="BH7" s="514"/>
      <c r="BI7" s="514"/>
      <c r="BJ7" s="514"/>
      <c r="BK7" s="514"/>
      <c r="BL7" s="514"/>
      <c r="BM7" s="514"/>
      <c r="BN7" s="514"/>
      <c r="BO7" s="514"/>
      <c r="BP7" s="514"/>
      <c r="BQ7" s="514"/>
      <c r="BR7" s="514"/>
      <c r="BS7" s="514"/>
      <c r="BT7" s="514"/>
      <c r="BU7" s="514"/>
      <c r="BV7" s="514"/>
      <c r="BW7" s="514"/>
      <c r="BX7" s="514"/>
      <c r="BY7" s="514"/>
      <c r="BZ7" s="514"/>
      <c r="CA7" s="514"/>
      <c r="CB7" s="514"/>
      <c r="CC7" s="514"/>
      <c r="CD7" s="514"/>
      <c r="CE7" s="514"/>
      <c r="CF7" s="514"/>
      <c r="CG7" s="514"/>
      <c r="CH7" s="514"/>
      <c r="CI7" s="514"/>
      <c r="CJ7" s="514"/>
      <c r="CK7" s="514"/>
      <c r="CL7" s="514"/>
      <c r="CM7" s="514"/>
      <c r="CN7" s="514"/>
      <c r="CO7" s="514"/>
      <c r="CP7" s="514"/>
      <c r="CQ7" s="514"/>
      <c r="CR7" s="514"/>
      <c r="CS7" s="514"/>
      <c r="CT7" s="514"/>
      <c r="CU7" s="514"/>
      <c r="CV7" s="514"/>
      <c r="CW7" s="514"/>
      <c r="CX7" s="514"/>
      <c r="CY7" s="514"/>
      <c r="CZ7" s="514"/>
      <c r="DA7" s="514"/>
      <c r="DB7" s="514"/>
      <c r="DC7" s="514"/>
      <c r="DD7" s="514"/>
      <c r="DE7" s="514"/>
      <c r="DF7" s="514"/>
      <c r="DG7" s="514"/>
      <c r="DH7" s="514"/>
      <c r="DI7" s="514"/>
      <c r="DJ7" s="514"/>
      <c r="DK7" s="514"/>
      <c r="DL7" s="514"/>
      <c r="DM7" s="514"/>
      <c r="DN7" s="514"/>
      <c r="DO7" s="514"/>
      <c r="DP7" s="514"/>
      <c r="DQ7" s="514"/>
      <c r="DR7" s="514"/>
      <c r="DS7" s="514"/>
      <c r="DT7" s="514"/>
      <c r="DU7" s="514"/>
      <c r="DV7" s="514"/>
      <c r="DW7" s="514"/>
      <c r="DX7" s="514"/>
      <c r="DY7" s="514"/>
      <c r="DZ7" s="514"/>
      <c r="EA7" s="514"/>
      <c r="EB7" s="514"/>
      <c r="EC7" s="514"/>
      <c r="ED7" s="514"/>
      <c r="EE7" s="514"/>
      <c r="EF7" s="514"/>
      <c r="EG7" s="514"/>
      <c r="EH7" s="514"/>
      <c r="EI7" s="514"/>
      <c r="EJ7" s="514"/>
      <c r="EK7" s="514"/>
      <c r="EL7" s="514"/>
      <c r="EM7" s="514"/>
      <c r="EN7" s="514"/>
      <c r="EO7" s="514"/>
      <c r="EP7" s="514"/>
      <c r="EQ7" s="514"/>
      <c r="ER7" s="514"/>
      <c r="ES7" s="514"/>
      <c r="ET7" s="514"/>
      <c r="EU7" s="514"/>
      <c r="EV7" s="514"/>
      <c r="EW7" s="514"/>
      <c r="EX7" s="514"/>
      <c r="EY7" s="514"/>
      <c r="EZ7" s="165" t="s">
        <v>859</v>
      </c>
      <c r="FA7" s="165" t="s">
        <v>860</v>
      </c>
      <c r="FB7" s="165" t="s">
        <v>861</v>
      </c>
      <c r="FC7" s="165" t="s">
        <v>862</v>
      </c>
      <c r="FD7" s="165" t="s">
        <v>859</v>
      </c>
      <c r="FE7" s="165" t="s">
        <v>860</v>
      </c>
      <c r="FF7" s="165" t="s">
        <v>861</v>
      </c>
      <c r="FG7" s="165" t="s">
        <v>862</v>
      </c>
      <c r="FH7" s="165" t="s">
        <v>859</v>
      </c>
      <c r="FI7" s="165" t="s">
        <v>860</v>
      </c>
      <c r="FJ7" s="165" t="s">
        <v>861</v>
      </c>
      <c r="FK7" s="165" t="s">
        <v>862</v>
      </c>
      <c r="FL7" s="165" t="s">
        <v>859</v>
      </c>
      <c r="FM7" s="165" t="s">
        <v>860</v>
      </c>
      <c r="FN7" s="165" t="s">
        <v>861</v>
      </c>
      <c r="FO7" s="165" t="s">
        <v>862</v>
      </c>
      <c r="FP7" s="165" t="s">
        <v>859</v>
      </c>
      <c r="FQ7" s="165" t="s">
        <v>860</v>
      </c>
      <c r="FR7" s="165" t="s">
        <v>861</v>
      </c>
      <c r="FS7" s="165" t="s">
        <v>862</v>
      </c>
      <c r="FT7" s="165" t="s">
        <v>859</v>
      </c>
      <c r="FU7" s="165" t="s">
        <v>860</v>
      </c>
      <c r="FV7" s="165" t="s">
        <v>861</v>
      </c>
      <c r="FW7" s="165" t="s">
        <v>862</v>
      </c>
      <c r="FX7" s="165" t="s">
        <v>859</v>
      </c>
      <c r="FY7" s="165" t="s">
        <v>860</v>
      </c>
      <c r="FZ7" s="165" t="s">
        <v>861</v>
      </c>
      <c r="GA7" s="165" t="s">
        <v>862</v>
      </c>
      <c r="GB7" s="165" t="s">
        <v>859</v>
      </c>
      <c r="GC7" s="165" t="s">
        <v>860</v>
      </c>
      <c r="GD7" s="165" t="s">
        <v>861</v>
      </c>
      <c r="GE7" s="165" t="s">
        <v>862</v>
      </c>
      <c r="GF7" s="165" t="s">
        <v>859</v>
      </c>
      <c r="GG7" s="165" t="s">
        <v>860</v>
      </c>
      <c r="GH7" s="165" t="s">
        <v>861</v>
      </c>
      <c r="GI7" s="165" t="s">
        <v>862</v>
      </c>
      <c r="GJ7" s="165" t="s">
        <v>859</v>
      </c>
      <c r="GK7" s="165" t="s">
        <v>860</v>
      </c>
      <c r="GL7" s="165" t="s">
        <v>861</v>
      </c>
      <c r="GM7" s="165" t="s">
        <v>862</v>
      </c>
      <c r="GN7" s="165" t="s">
        <v>859</v>
      </c>
      <c r="GO7" s="165" t="s">
        <v>860</v>
      </c>
      <c r="GP7" s="165" t="s">
        <v>861</v>
      </c>
      <c r="GQ7" s="165" t="s">
        <v>862</v>
      </c>
      <c r="GR7" s="165" t="s">
        <v>859</v>
      </c>
      <c r="GS7" s="165" t="s">
        <v>860</v>
      </c>
      <c r="GT7" s="165" t="s">
        <v>861</v>
      </c>
      <c r="GU7" s="165" t="s">
        <v>862</v>
      </c>
      <c r="GV7" s="165" t="s">
        <v>859</v>
      </c>
      <c r="GW7" s="165" t="s">
        <v>860</v>
      </c>
      <c r="GX7" s="165" t="s">
        <v>861</v>
      </c>
      <c r="GY7" s="165" t="s">
        <v>862</v>
      </c>
    </row>
    <row r="8" spans="1:207" ht="12.75" customHeight="1" x14ac:dyDescent="0.2">
      <c r="B8" s="162">
        <v>1</v>
      </c>
      <c r="C8" s="162">
        <v>2</v>
      </c>
      <c r="D8" s="162">
        <v>3</v>
      </c>
      <c r="E8" s="162">
        <v>4</v>
      </c>
      <c r="F8" s="162">
        <v>5</v>
      </c>
      <c r="G8" s="162">
        <v>6</v>
      </c>
      <c r="H8" s="162">
        <v>7</v>
      </c>
      <c r="I8" s="162">
        <v>8</v>
      </c>
      <c r="J8" s="162">
        <v>9</v>
      </c>
      <c r="K8" s="162">
        <v>10</v>
      </c>
      <c r="L8" s="162">
        <v>11</v>
      </c>
      <c r="M8" s="162">
        <v>12</v>
      </c>
      <c r="N8" s="162">
        <v>13</v>
      </c>
      <c r="O8" s="162">
        <v>14</v>
      </c>
      <c r="P8" s="162">
        <v>15</v>
      </c>
      <c r="Q8" s="162">
        <v>16</v>
      </c>
      <c r="R8" s="162">
        <v>17</v>
      </c>
      <c r="S8" s="162">
        <v>18</v>
      </c>
      <c r="T8" s="162">
        <v>19</v>
      </c>
      <c r="U8" s="162">
        <v>20</v>
      </c>
      <c r="V8" s="162">
        <v>21</v>
      </c>
      <c r="W8" s="162">
        <v>22</v>
      </c>
      <c r="X8" s="162">
        <v>23</v>
      </c>
      <c r="Y8" s="162">
        <v>24</v>
      </c>
      <c r="Z8" s="162">
        <v>25</v>
      </c>
      <c r="AA8" s="162">
        <v>26</v>
      </c>
      <c r="AB8" s="162">
        <v>27</v>
      </c>
      <c r="AC8" s="162">
        <v>28</v>
      </c>
      <c r="AD8" s="162">
        <v>29</v>
      </c>
      <c r="AE8" s="162">
        <v>30</v>
      </c>
      <c r="AF8" s="162">
        <v>31</v>
      </c>
      <c r="AG8" s="162">
        <v>32</v>
      </c>
      <c r="AH8" s="162">
        <v>33</v>
      </c>
      <c r="AI8" s="162">
        <v>34</v>
      </c>
      <c r="AJ8" s="162">
        <v>35</v>
      </c>
      <c r="AK8" s="162">
        <v>36</v>
      </c>
      <c r="AL8" s="162">
        <v>37</v>
      </c>
      <c r="AM8" s="162">
        <v>38</v>
      </c>
      <c r="AN8" s="162">
        <v>39</v>
      </c>
      <c r="AO8" s="162">
        <v>40</v>
      </c>
      <c r="AP8" s="162">
        <v>41</v>
      </c>
      <c r="AQ8" s="162">
        <v>42</v>
      </c>
      <c r="AR8" s="162">
        <v>43</v>
      </c>
      <c r="AS8" s="162">
        <v>44</v>
      </c>
      <c r="AT8" s="162">
        <v>45</v>
      </c>
      <c r="AU8" s="162">
        <v>46</v>
      </c>
      <c r="AV8" s="162">
        <v>47</v>
      </c>
      <c r="AW8" s="162">
        <v>48</v>
      </c>
      <c r="AX8" s="162">
        <v>49</v>
      </c>
      <c r="AY8" s="162">
        <v>50</v>
      </c>
      <c r="AZ8" s="162">
        <v>51</v>
      </c>
      <c r="BA8" s="162">
        <v>52</v>
      </c>
      <c r="BB8" s="162">
        <v>53</v>
      </c>
      <c r="BC8" s="162">
        <v>54</v>
      </c>
      <c r="BD8" s="162">
        <v>55</v>
      </c>
      <c r="BE8" s="162">
        <v>56</v>
      </c>
      <c r="BF8" s="162">
        <v>57</v>
      </c>
      <c r="BG8" s="162">
        <v>58</v>
      </c>
      <c r="BH8" s="162">
        <v>59</v>
      </c>
      <c r="BI8" s="162">
        <v>60</v>
      </c>
      <c r="BJ8" s="162">
        <v>61</v>
      </c>
      <c r="BK8" s="162">
        <v>62</v>
      </c>
      <c r="BL8" s="162">
        <v>63</v>
      </c>
      <c r="BM8" s="162">
        <v>64</v>
      </c>
      <c r="BN8" s="162">
        <v>65</v>
      </c>
      <c r="BO8" s="162">
        <v>66</v>
      </c>
      <c r="BP8" s="162">
        <v>67</v>
      </c>
      <c r="BQ8" s="162">
        <v>68</v>
      </c>
      <c r="BR8" s="162">
        <v>69</v>
      </c>
      <c r="BS8" s="162">
        <v>70</v>
      </c>
      <c r="BT8" s="162">
        <v>71</v>
      </c>
      <c r="BU8" s="162">
        <v>72</v>
      </c>
      <c r="BV8" s="162">
        <v>73</v>
      </c>
      <c r="BW8" s="162">
        <v>74</v>
      </c>
      <c r="BX8" s="162">
        <v>75</v>
      </c>
      <c r="BY8" s="162">
        <v>76</v>
      </c>
      <c r="BZ8" s="162">
        <v>77</v>
      </c>
      <c r="CA8" s="162">
        <v>78</v>
      </c>
      <c r="CB8" s="162">
        <v>79</v>
      </c>
      <c r="CC8" s="162">
        <v>80</v>
      </c>
      <c r="CD8" s="162">
        <v>81</v>
      </c>
      <c r="CE8" s="162">
        <v>82</v>
      </c>
      <c r="CF8" s="162">
        <v>83</v>
      </c>
      <c r="CG8" s="162">
        <v>84</v>
      </c>
      <c r="CH8" s="162">
        <v>85</v>
      </c>
      <c r="CI8" s="162">
        <v>86</v>
      </c>
      <c r="CJ8" s="162">
        <v>87</v>
      </c>
      <c r="CK8" s="162">
        <v>88</v>
      </c>
      <c r="CL8" s="162">
        <v>89</v>
      </c>
      <c r="CM8" s="162">
        <v>90</v>
      </c>
      <c r="CN8" s="162">
        <v>91</v>
      </c>
      <c r="CO8" s="162">
        <v>92</v>
      </c>
      <c r="CP8" s="162">
        <v>93</v>
      </c>
      <c r="CQ8" s="162">
        <v>94</v>
      </c>
      <c r="CR8" s="162">
        <v>95</v>
      </c>
      <c r="CS8" s="162">
        <v>96</v>
      </c>
      <c r="CT8" s="162">
        <v>97</v>
      </c>
      <c r="CU8" s="162">
        <v>98</v>
      </c>
      <c r="CV8" s="162">
        <v>99</v>
      </c>
      <c r="CW8" s="162">
        <v>100</v>
      </c>
      <c r="CX8" s="162">
        <v>101</v>
      </c>
      <c r="CY8" s="162">
        <v>102</v>
      </c>
      <c r="CZ8" s="162">
        <v>103</v>
      </c>
      <c r="DA8" s="162">
        <v>104</v>
      </c>
      <c r="DB8" s="162">
        <v>105</v>
      </c>
      <c r="DC8" s="162">
        <v>106</v>
      </c>
      <c r="DD8" s="162">
        <v>107</v>
      </c>
      <c r="DE8" s="162">
        <v>108</v>
      </c>
      <c r="DF8" s="162">
        <v>109</v>
      </c>
      <c r="DG8" s="162">
        <v>110</v>
      </c>
      <c r="DH8" s="162">
        <v>111</v>
      </c>
      <c r="DI8" s="162">
        <v>112</v>
      </c>
      <c r="DJ8" s="162">
        <v>113</v>
      </c>
      <c r="DK8" s="162">
        <v>114</v>
      </c>
      <c r="DL8" s="162">
        <v>115</v>
      </c>
      <c r="DM8" s="162">
        <v>116</v>
      </c>
      <c r="DN8" s="162">
        <v>117</v>
      </c>
      <c r="DO8" s="162">
        <v>118</v>
      </c>
      <c r="DP8" s="162">
        <v>119</v>
      </c>
      <c r="DQ8" s="162">
        <v>120</v>
      </c>
      <c r="DR8" s="162">
        <v>121</v>
      </c>
      <c r="DS8" s="162">
        <v>122</v>
      </c>
      <c r="DT8" s="162">
        <v>123</v>
      </c>
      <c r="DU8" s="162">
        <v>124</v>
      </c>
      <c r="DV8" s="162">
        <v>125</v>
      </c>
      <c r="DW8" s="162">
        <v>126</v>
      </c>
      <c r="DX8" s="162">
        <v>127</v>
      </c>
      <c r="DY8" s="162">
        <v>128</v>
      </c>
      <c r="DZ8" s="162">
        <v>129</v>
      </c>
      <c r="EA8" s="162">
        <v>130</v>
      </c>
      <c r="EB8" s="162">
        <v>131</v>
      </c>
      <c r="EC8" s="162">
        <v>132</v>
      </c>
      <c r="ED8" s="162">
        <v>133</v>
      </c>
      <c r="EE8" s="162">
        <v>134</v>
      </c>
      <c r="EF8" s="162">
        <v>135</v>
      </c>
      <c r="EG8" s="162">
        <v>136</v>
      </c>
      <c r="EH8" s="162">
        <v>137</v>
      </c>
      <c r="EI8" s="162">
        <v>138</v>
      </c>
      <c r="EJ8" s="162">
        <v>139</v>
      </c>
      <c r="EK8" s="162">
        <v>140</v>
      </c>
      <c r="EL8" s="162">
        <v>141</v>
      </c>
      <c r="EM8" s="162">
        <v>142</v>
      </c>
      <c r="EN8" s="162">
        <v>143</v>
      </c>
      <c r="EO8" s="162">
        <v>144</v>
      </c>
      <c r="EP8" s="162">
        <v>145</v>
      </c>
      <c r="EQ8" s="162">
        <v>146</v>
      </c>
      <c r="ER8" s="162">
        <v>147</v>
      </c>
      <c r="ES8" s="162">
        <v>148</v>
      </c>
      <c r="ET8" s="162">
        <v>149</v>
      </c>
      <c r="EU8" s="162">
        <v>150</v>
      </c>
      <c r="EV8" s="162">
        <v>151</v>
      </c>
      <c r="EW8" s="162">
        <v>152</v>
      </c>
      <c r="EX8" s="162">
        <v>153</v>
      </c>
      <c r="EY8" s="162">
        <v>154</v>
      </c>
      <c r="EZ8" s="162">
        <v>155</v>
      </c>
      <c r="FA8" s="162">
        <v>156</v>
      </c>
      <c r="FB8" s="162">
        <v>157</v>
      </c>
      <c r="FC8" s="162">
        <v>158</v>
      </c>
      <c r="FD8" s="162">
        <v>159</v>
      </c>
      <c r="FE8" s="162">
        <v>160</v>
      </c>
      <c r="FF8" s="162">
        <v>161</v>
      </c>
      <c r="FG8" s="162">
        <v>162</v>
      </c>
      <c r="FH8" s="162">
        <v>163</v>
      </c>
      <c r="FI8" s="162">
        <v>164</v>
      </c>
      <c r="FJ8" s="162">
        <v>165</v>
      </c>
      <c r="FK8" s="162">
        <v>166</v>
      </c>
      <c r="FL8" s="162">
        <v>167</v>
      </c>
      <c r="FM8" s="162">
        <v>168</v>
      </c>
      <c r="FN8" s="162">
        <v>169</v>
      </c>
      <c r="FO8" s="162">
        <v>170</v>
      </c>
      <c r="FP8" s="162">
        <v>171</v>
      </c>
      <c r="FQ8" s="162">
        <v>172</v>
      </c>
      <c r="FR8" s="162">
        <v>173</v>
      </c>
      <c r="FS8" s="162">
        <v>174</v>
      </c>
      <c r="FT8" s="162">
        <v>175</v>
      </c>
      <c r="FU8" s="162">
        <v>176</v>
      </c>
      <c r="FV8" s="162">
        <v>177</v>
      </c>
      <c r="FW8" s="162">
        <v>178</v>
      </c>
      <c r="FX8" s="162">
        <v>179</v>
      </c>
      <c r="FY8" s="162">
        <v>180</v>
      </c>
      <c r="FZ8" s="162">
        <v>181</v>
      </c>
      <c r="GA8" s="162">
        <v>182</v>
      </c>
      <c r="GB8" s="162">
        <v>183</v>
      </c>
      <c r="GC8" s="162">
        <v>184</v>
      </c>
      <c r="GD8" s="162">
        <v>185</v>
      </c>
      <c r="GE8" s="162">
        <v>186</v>
      </c>
      <c r="GF8" s="162">
        <v>187</v>
      </c>
      <c r="GG8" s="162">
        <v>188</v>
      </c>
      <c r="GH8" s="162">
        <v>189</v>
      </c>
      <c r="GI8" s="162">
        <v>190</v>
      </c>
      <c r="GJ8" s="162">
        <v>191</v>
      </c>
      <c r="GK8" s="162">
        <v>192</v>
      </c>
      <c r="GL8" s="162">
        <v>193</v>
      </c>
      <c r="GM8" s="162">
        <v>194</v>
      </c>
      <c r="GN8" s="162">
        <v>195</v>
      </c>
      <c r="GO8" s="162">
        <v>196</v>
      </c>
      <c r="GP8" s="162">
        <v>197</v>
      </c>
      <c r="GQ8" s="162">
        <v>198</v>
      </c>
      <c r="GR8" s="162">
        <v>199</v>
      </c>
      <c r="GS8" s="162">
        <v>200</v>
      </c>
      <c r="GT8" s="162">
        <v>201</v>
      </c>
      <c r="GU8" s="162">
        <v>202</v>
      </c>
      <c r="GV8" s="162">
        <v>203</v>
      </c>
      <c r="GW8" s="162">
        <v>204</v>
      </c>
      <c r="GX8" s="162">
        <v>205</v>
      </c>
      <c r="GY8" s="162">
        <v>206</v>
      </c>
    </row>
    <row r="9" spans="1:207" ht="15" customHeight="1" x14ac:dyDescent="0.2">
      <c r="B9" s="8">
        <v>1</v>
      </c>
      <c r="C9" s="8" t="str">
        <f>SASARAN!B4</f>
        <v xml:space="preserve">Puskesmas : </v>
      </c>
      <c r="D9" s="37">
        <f>'1'!M9</f>
        <v>1</v>
      </c>
      <c r="E9" s="8">
        <v>1</v>
      </c>
      <c r="F9" s="8">
        <v>1</v>
      </c>
      <c r="G9" s="8"/>
      <c r="H9" s="8"/>
      <c r="I9" s="8">
        <f>'1'!$M$59</f>
        <v>0</v>
      </c>
      <c r="J9" s="8">
        <f>'1'!$M$60</f>
        <v>0</v>
      </c>
      <c r="K9" s="8">
        <f>'1'!$M$61</f>
        <v>0</v>
      </c>
      <c r="L9" s="8">
        <f>'1'!$M$62</f>
        <v>0</v>
      </c>
      <c r="M9" s="8">
        <f>'1'!$M$63</f>
        <v>0</v>
      </c>
      <c r="N9" s="8">
        <f>'1'!$M$64</f>
        <v>0</v>
      </c>
      <c r="O9" s="8">
        <f>'1'!$M$65</f>
        <v>0</v>
      </c>
      <c r="P9" s="8">
        <f>'1'!$M$66</f>
        <v>0</v>
      </c>
      <c r="Q9" s="8">
        <f>'1'!$M$67</f>
        <v>0</v>
      </c>
      <c r="R9" s="8">
        <f>'1'!$M$68</f>
        <v>0</v>
      </c>
      <c r="S9" s="8">
        <f>'1'!$M$69</f>
        <v>0</v>
      </c>
      <c r="T9" s="8">
        <f>'1'!$M$70</f>
        <v>0</v>
      </c>
      <c r="U9" s="8">
        <f>'1'!$M$71</f>
        <v>0</v>
      </c>
      <c r="V9" s="8">
        <f>'1'!$M$72</f>
        <v>0</v>
      </c>
      <c r="W9" s="8">
        <f>'1'!$M$73</f>
        <v>0</v>
      </c>
      <c r="X9" s="8">
        <f>'1'!$M$74</f>
        <v>0</v>
      </c>
      <c r="Y9" s="8">
        <f>'1'!$M$75</f>
        <v>0</v>
      </c>
      <c r="Z9" s="8">
        <f>'1'!$M$76</f>
        <v>0</v>
      </c>
      <c r="AA9" s="8">
        <f>'1'!$M$77</f>
        <v>0</v>
      </c>
      <c r="AB9" s="8">
        <f>'1'!$M$78</f>
        <v>0</v>
      </c>
      <c r="AC9" s="8">
        <f>'1'!$M$79</f>
        <v>0</v>
      </c>
      <c r="AD9" s="8">
        <f>'1'!$M$80</f>
        <v>0</v>
      </c>
      <c r="AE9" s="8">
        <f>'1'!$M$81</f>
        <v>0</v>
      </c>
      <c r="AF9" s="8">
        <f>'1'!$M$82</f>
        <v>0</v>
      </c>
      <c r="AG9" s="8">
        <f>'1'!$M$83</f>
        <v>0</v>
      </c>
      <c r="AH9" s="8">
        <f>'1'!$M$84</f>
        <v>0</v>
      </c>
      <c r="AI9" s="8">
        <f>'1'!$M$85</f>
        <v>0</v>
      </c>
      <c r="AJ9" s="8">
        <f>'1'!$M$86</f>
        <v>0</v>
      </c>
      <c r="AK9" s="8">
        <f>'1'!$M$87</f>
        <v>0</v>
      </c>
      <c r="AL9" s="8">
        <f>'1'!$M$88</f>
        <v>0</v>
      </c>
      <c r="AM9" s="8">
        <f>'1'!$M$89</f>
        <v>0</v>
      </c>
      <c r="AN9" s="8">
        <f>'1'!$M$90</f>
        <v>0</v>
      </c>
      <c r="AO9" s="8">
        <f>'1'!$M$91</f>
        <v>0</v>
      </c>
      <c r="AP9" s="8">
        <f>'1'!$M$92</f>
        <v>0</v>
      </c>
      <c r="AQ9" s="8">
        <f>'1'!$M$93</f>
        <v>0</v>
      </c>
      <c r="AR9" s="8">
        <f>'1'!$M$94</f>
        <v>0</v>
      </c>
      <c r="AS9" s="8">
        <f>'1'!$M$95</f>
        <v>0</v>
      </c>
      <c r="AT9" s="8">
        <f>'1'!$M$96</f>
        <v>0</v>
      </c>
      <c r="AU9" s="8">
        <f>'1'!$M$97</f>
        <v>0</v>
      </c>
      <c r="AV9" s="8">
        <f>'1'!$M$98</f>
        <v>0</v>
      </c>
      <c r="AW9" s="8">
        <f>'1'!$M$99</f>
        <v>0</v>
      </c>
      <c r="AX9" s="8">
        <f>'1'!$M$100</f>
        <v>0</v>
      </c>
      <c r="AY9" s="8">
        <f>'1'!$M$101</f>
        <v>0</v>
      </c>
      <c r="AZ9" s="8">
        <f>'1'!$M$102</f>
        <v>0</v>
      </c>
      <c r="BA9" s="8">
        <f>'1'!$M$103</f>
        <v>0</v>
      </c>
      <c r="BB9" s="8">
        <f>'1'!$M$104</f>
        <v>0</v>
      </c>
      <c r="BC9" s="8">
        <f>'1'!$M$105</f>
        <v>0</v>
      </c>
      <c r="BD9" s="8">
        <f>'1'!$M$106</f>
        <v>0</v>
      </c>
      <c r="BE9" s="8">
        <f>'1'!$M$107</f>
        <v>0</v>
      </c>
      <c r="BF9" s="8">
        <f>'1'!$M$108</f>
        <v>0</v>
      </c>
      <c r="BG9" s="8">
        <f>'1'!$M$109</f>
        <v>0</v>
      </c>
      <c r="BH9" s="8">
        <f>'1'!$M$110</f>
        <v>0</v>
      </c>
      <c r="BI9" s="8">
        <f>'1'!$M$111</f>
        <v>0</v>
      </c>
      <c r="BJ9" s="8">
        <f>'1'!$M$112</f>
        <v>0</v>
      </c>
      <c r="BK9" s="8">
        <f>'1'!$M$113</f>
        <v>0</v>
      </c>
      <c r="BL9" s="8">
        <f>'1'!$M$114</f>
        <v>0</v>
      </c>
      <c r="BM9" s="8">
        <f>'1'!$M$115</f>
        <v>0</v>
      </c>
      <c r="BN9" s="8">
        <f>'1'!$M$116</f>
        <v>0</v>
      </c>
      <c r="BO9" s="8">
        <f>'1'!$M$117</f>
        <v>0</v>
      </c>
      <c r="BP9" s="8">
        <f>'1'!$M$118</f>
        <v>0</v>
      </c>
      <c r="BQ9" s="8">
        <f>'1'!$M$119</f>
        <v>0</v>
      </c>
      <c r="BR9" s="8">
        <f>'1'!$M$120</f>
        <v>0</v>
      </c>
      <c r="BS9" s="8">
        <f>'1'!$M$121</f>
        <v>0</v>
      </c>
      <c r="BT9" s="8">
        <f>'1'!$M$122</f>
        <v>0</v>
      </c>
      <c r="BU9" s="8">
        <f>'1'!$M$123</f>
        <v>0</v>
      </c>
      <c r="BV9" s="8">
        <f>'1'!$M$124</f>
        <v>0</v>
      </c>
      <c r="BW9" s="8">
        <f>'1'!$M$125</f>
        <v>0</v>
      </c>
      <c r="BX9" s="8">
        <f>'1'!$M$126</f>
        <v>0</v>
      </c>
      <c r="BY9" s="8">
        <f>'1'!$M$127</f>
        <v>0</v>
      </c>
      <c r="BZ9" s="8">
        <f>'1'!$M$128</f>
        <v>0</v>
      </c>
      <c r="CA9" s="8">
        <f>'1'!$M$129</f>
        <v>0</v>
      </c>
      <c r="CB9" s="8">
        <f>'1'!$M$130</f>
        <v>0</v>
      </c>
      <c r="CC9" s="8">
        <f>'1'!$M$131</f>
        <v>0</v>
      </c>
      <c r="CD9" s="8">
        <f>'1'!$M$132</f>
        <v>0</v>
      </c>
      <c r="CE9" s="8">
        <f>'1'!$M$133</f>
        <v>0</v>
      </c>
      <c r="CF9" s="8">
        <f>'1'!$M$134</f>
        <v>0</v>
      </c>
      <c r="CG9" s="8">
        <f>'1'!$M$135</f>
        <v>0</v>
      </c>
      <c r="CH9" s="8">
        <f>'1'!$M$136</f>
        <v>0</v>
      </c>
      <c r="CI9" s="8">
        <f>'1'!$M$137</f>
        <v>0</v>
      </c>
      <c r="CJ9" s="8">
        <f>'1'!$M$138</f>
        <v>0</v>
      </c>
      <c r="CK9" s="8">
        <f>'1'!$M$139</f>
        <v>0</v>
      </c>
      <c r="CL9" s="8">
        <f>'1'!$M$140</f>
        <v>0</v>
      </c>
      <c r="CM9" s="8">
        <f>'1'!$M$141</f>
        <v>0</v>
      </c>
      <c r="CN9" s="8">
        <f>'1'!$M$142</f>
        <v>0</v>
      </c>
      <c r="CO9" s="8">
        <f>'1'!$M$143</f>
        <v>0</v>
      </c>
      <c r="CP9" s="8">
        <f>'1'!$M$144</f>
        <v>0</v>
      </c>
      <c r="CQ9" s="8">
        <f>'1'!$M$145</f>
        <v>0</v>
      </c>
      <c r="CR9" s="8">
        <f>'1'!$M$146</f>
        <v>0</v>
      </c>
      <c r="CS9" s="8">
        <f>'1'!$M$147</f>
        <v>0</v>
      </c>
      <c r="CT9" s="8">
        <f>'1'!$M$148</f>
        <v>0</v>
      </c>
      <c r="CU9" s="8">
        <f>'1'!$M$149</f>
        <v>0</v>
      </c>
      <c r="CV9" s="8">
        <f>'1'!$M$150</f>
        <v>0</v>
      </c>
      <c r="CW9" s="8">
        <f>'1'!$M$151</f>
        <v>0</v>
      </c>
      <c r="CX9" s="8">
        <f>'1'!$M$152</f>
        <v>0</v>
      </c>
      <c r="CY9" s="8">
        <f>'1'!$M$153</f>
        <v>0</v>
      </c>
      <c r="CZ9" s="8">
        <f>'1'!$M$154</f>
        <v>0</v>
      </c>
      <c r="DA9" s="8">
        <f>'1'!$M$155</f>
        <v>0</v>
      </c>
      <c r="DB9" s="8">
        <f>'1'!$M$156</f>
        <v>0</v>
      </c>
      <c r="DC9" s="8">
        <f>'1'!$M$157</f>
        <v>0</v>
      </c>
      <c r="DD9" s="8">
        <f>'1'!$M$158</f>
        <v>0</v>
      </c>
      <c r="DE9" s="8">
        <f>'1'!$M$159</f>
        <v>0</v>
      </c>
      <c r="DF9" s="8">
        <f>'1'!$M$160</f>
        <v>0</v>
      </c>
      <c r="DG9" s="8">
        <f>'1'!$M$161</f>
        <v>782</v>
      </c>
      <c r="DH9" s="8">
        <f>'1'!$M$162</f>
        <v>2094</v>
      </c>
      <c r="DI9" s="8">
        <f>'1'!$M$163</f>
        <v>0</v>
      </c>
      <c r="DJ9" s="8">
        <f>'1'!$M$164</f>
        <v>0</v>
      </c>
      <c r="DK9" s="8">
        <f>'1'!$M$165</f>
        <v>50</v>
      </c>
      <c r="DL9" s="8">
        <f>'1'!$M$166</f>
        <v>2040</v>
      </c>
      <c r="DM9" s="8">
        <f>'1'!$M$167</f>
        <v>0</v>
      </c>
      <c r="DN9" s="8">
        <f>'1'!$M$168</f>
        <v>0</v>
      </c>
      <c r="DO9" s="8">
        <f>'1'!$M$169</f>
        <v>0</v>
      </c>
      <c r="DP9" s="8">
        <f>'1'!$M$170</f>
        <v>0</v>
      </c>
      <c r="DQ9" s="8">
        <f>'1'!$M$171</f>
        <v>545</v>
      </c>
      <c r="DR9" s="8">
        <f>'1'!$M$172</f>
        <v>689</v>
      </c>
      <c r="DS9" s="8">
        <f>'1'!$M$173</f>
        <v>26</v>
      </c>
      <c r="DT9" s="8">
        <f>'1'!$M$174</f>
        <v>935</v>
      </c>
      <c r="DU9" s="8">
        <f>'1'!$M$175</f>
        <v>307</v>
      </c>
      <c r="DV9" s="8">
        <f>'1'!$M$176</f>
        <v>16568</v>
      </c>
      <c r="DW9" s="164">
        <f>'1'!$M$177</f>
        <v>1710</v>
      </c>
      <c r="DX9" s="8">
        <f>'1'!$M$178</f>
        <v>22326</v>
      </c>
      <c r="DY9" s="8">
        <f>'1'!$M$179</f>
        <v>50</v>
      </c>
      <c r="DZ9" s="8">
        <f>'1'!$M$193</f>
        <v>16</v>
      </c>
      <c r="EA9" s="8">
        <f>'1'!$M$181</f>
        <v>3</v>
      </c>
      <c r="EB9" s="8">
        <f>'1'!$M$180</f>
        <v>3</v>
      </c>
      <c r="EC9" s="8">
        <f>'1'!$M$183</f>
        <v>3</v>
      </c>
      <c r="ED9" s="8">
        <f>'1'!$M$182</f>
        <v>3</v>
      </c>
      <c r="EE9" s="8">
        <f>'1'!$M$185</f>
        <v>13</v>
      </c>
      <c r="EF9" s="8">
        <f>'1'!$M$184</f>
        <v>12</v>
      </c>
      <c r="EG9" s="8">
        <f>'1'!$M$186</f>
        <v>50</v>
      </c>
      <c r="EH9" s="8">
        <f>'1'!$M$187</f>
        <v>50</v>
      </c>
      <c r="EI9" s="8">
        <f>'1'!$M$188</f>
        <v>49</v>
      </c>
      <c r="EJ9" s="8">
        <f>'1'!$M$189</f>
        <v>50</v>
      </c>
      <c r="EK9" s="8">
        <f>'1'!$M$190</f>
        <v>47</v>
      </c>
      <c r="EL9" s="8">
        <f>'1'!$M$191</f>
        <v>34</v>
      </c>
      <c r="EM9" s="8">
        <f>'1'!$M$192</f>
        <v>25</v>
      </c>
      <c r="EN9" s="8">
        <f>'1'!$M$194</f>
        <v>0</v>
      </c>
      <c r="EO9" s="8">
        <f>'1'!$M$195</f>
        <v>0</v>
      </c>
      <c r="EP9" s="8">
        <f>'1'!$M$196</f>
        <v>14</v>
      </c>
      <c r="EQ9" s="8">
        <f>'1'!$M$197</f>
        <v>1400</v>
      </c>
      <c r="ER9" s="8">
        <f>'1'!$M$198</f>
        <v>0</v>
      </c>
      <c r="ES9" s="8">
        <f>'1'!$M$199</f>
        <v>0</v>
      </c>
      <c r="ET9" s="8">
        <f>'1'!$M$200</f>
        <v>1</v>
      </c>
      <c r="EU9" s="8">
        <f>'1'!$M$201</f>
        <v>1</v>
      </c>
      <c r="EV9" s="8">
        <f>'1'!$M$202</f>
        <v>0</v>
      </c>
      <c r="EW9" s="8">
        <f>'1'!$M$203</f>
        <v>0</v>
      </c>
      <c r="EX9" s="8">
        <f>'1'!$M$204</f>
        <v>0</v>
      </c>
      <c r="EY9" s="8">
        <f>'1'!$M$205</f>
        <v>0</v>
      </c>
      <c r="EZ9" s="8">
        <f>'1'!$M$207</f>
        <v>0</v>
      </c>
      <c r="FA9" s="8">
        <f>'1'!$M$208</f>
        <v>0</v>
      </c>
      <c r="FB9" s="8">
        <f>'1'!$M$209</f>
        <v>0</v>
      </c>
      <c r="FC9" s="8">
        <f>'1'!$M$210</f>
        <v>0</v>
      </c>
      <c r="FD9" s="8">
        <f>'1'!$M$212</f>
        <v>0</v>
      </c>
      <c r="FE9" s="8">
        <f>'1'!$M$213</f>
        <v>0</v>
      </c>
      <c r="FF9" s="8">
        <f>'1'!$M$214</f>
        <v>0</v>
      </c>
      <c r="FG9" s="8">
        <f>'1'!$M$215</f>
        <v>0</v>
      </c>
      <c r="FH9" s="8">
        <f>'1'!$M$217</f>
        <v>0</v>
      </c>
      <c r="FI9" s="8">
        <f>'1'!$M$218</f>
        <v>0</v>
      </c>
      <c r="FJ9" s="8">
        <f>'1'!$M$219</f>
        <v>0</v>
      </c>
      <c r="FK9" s="8">
        <f>'1'!$M$220</f>
        <v>0</v>
      </c>
      <c r="FL9" s="8">
        <f>'1'!$M$222</f>
        <v>0</v>
      </c>
      <c r="FM9" s="8">
        <f>'1'!$M$223</f>
        <v>0</v>
      </c>
      <c r="FN9" s="8">
        <f>'1'!$M$224</f>
        <v>0</v>
      </c>
      <c r="FO9" s="8">
        <f>'1'!$M$225</f>
        <v>0</v>
      </c>
      <c r="FP9" s="8">
        <f>'1'!$M$227</f>
        <v>0</v>
      </c>
      <c r="FQ9" s="8">
        <f>'1'!$M$228</f>
        <v>0</v>
      </c>
      <c r="FR9" s="8">
        <f>'1'!$M$229</f>
        <v>0</v>
      </c>
      <c r="FS9" s="8">
        <f>'1'!$M$230</f>
        <v>0</v>
      </c>
      <c r="FT9" s="8">
        <f>'1'!$M$232</f>
        <v>0</v>
      </c>
      <c r="FU9" s="8">
        <f>'1'!$M$233</f>
        <v>0</v>
      </c>
      <c r="FV9" s="8">
        <f>'1'!$M$234</f>
        <v>0</v>
      </c>
      <c r="FW9" s="8">
        <f>'1'!$M$235</f>
        <v>0</v>
      </c>
      <c r="FX9" s="8">
        <f>'1'!$M$237</f>
        <v>0</v>
      </c>
      <c r="FY9" s="8">
        <f>'1'!$M$238</f>
        <v>0</v>
      </c>
      <c r="FZ9" s="8">
        <f>'1'!$M$239</f>
        <v>0</v>
      </c>
      <c r="GA9" s="8">
        <f>'1'!$M$240</f>
        <v>0</v>
      </c>
      <c r="GB9" s="8">
        <f>'1'!$M$242</f>
        <v>0</v>
      </c>
      <c r="GC9" s="8">
        <f>'1'!$M$243</f>
        <v>0</v>
      </c>
      <c r="GD9" s="8">
        <f>'1'!$M$244</f>
        <v>0</v>
      </c>
      <c r="GE9" s="8">
        <f>'1'!$M$245</f>
        <v>0</v>
      </c>
      <c r="GF9" s="48">
        <f>'1'!$M$247</f>
        <v>0</v>
      </c>
      <c r="GG9" s="8">
        <f>'1'!$M$248</f>
        <v>0</v>
      </c>
      <c r="GH9" s="8">
        <f>'1'!$M$249</f>
        <v>0</v>
      </c>
      <c r="GI9" s="8">
        <f>'1'!$M$250</f>
        <v>0</v>
      </c>
      <c r="GJ9" s="8">
        <f>'1'!$M$252</f>
        <v>0</v>
      </c>
      <c r="GK9" s="8">
        <f>'1'!$M$253</f>
        <v>0</v>
      </c>
      <c r="GL9" s="8">
        <f>'1'!$M$254</f>
        <v>0</v>
      </c>
      <c r="GM9" s="8">
        <f>'1'!$M$255</f>
        <v>1</v>
      </c>
      <c r="GN9" s="8">
        <f>'1'!$M$257</f>
        <v>0</v>
      </c>
      <c r="GO9" s="8">
        <f>'1'!$M$258</f>
        <v>0</v>
      </c>
      <c r="GP9" s="8">
        <f>'1'!$M$259</f>
        <v>0</v>
      </c>
      <c r="GQ9" s="8">
        <f>'1'!$M$260</f>
        <v>0</v>
      </c>
      <c r="GR9" s="8">
        <f>'1'!$M$262</f>
        <v>0</v>
      </c>
      <c r="GS9" s="8">
        <f>'1'!$M$263</f>
        <v>0</v>
      </c>
      <c r="GT9" s="8">
        <f>'1'!$M$264</f>
        <v>0</v>
      </c>
      <c r="GU9" s="8">
        <f>'1'!$M$265</f>
        <v>0</v>
      </c>
      <c r="GV9" s="8">
        <f>'1'!$M$267</f>
        <v>0</v>
      </c>
      <c r="GW9" s="8">
        <f>'1'!$M$268</f>
        <v>0</v>
      </c>
      <c r="GX9" s="8">
        <f>'1'!$M$269</f>
        <v>0</v>
      </c>
      <c r="GY9" s="8">
        <f>'1'!$M$270</f>
        <v>0</v>
      </c>
    </row>
    <row r="10" spans="1:207" ht="15" customHeight="1" x14ac:dyDescent="0.2">
      <c r="B10" s="8"/>
      <c r="C10" s="8"/>
      <c r="D10" s="37">
        <f>'2'!M9</f>
        <v>1</v>
      </c>
      <c r="E10" s="8">
        <v>1</v>
      </c>
      <c r="F10" s="8">
        <v>1</v>
      </c>
      <c r="G10" s="8"/>
      <c r="H10" s="8"/>
      <c r="I10" s="8">
        <f>'2'!$M$59</f>
        <v>0</v>
      </c>
      <c r="J10" s="8">
        <f>'2'!$M$60</f>
        <v>0</v>
      </c>
      <c r="K10" s="8">
        <f>'2'!$M$61</f>
        <v>0</v>
      </c>
      <c r="L10" s="8">
        <f>'2'!$M$62</f>
        <v>0</v>
      </c>
      <c r="M10" s="8">
        <f>'2'!$M$63</f>
        <v>3</v>
      </c>
      <c r="N10" s="8">
        <f>'2'!$M$64</f>
        <v>31</v>
      </c>
      <c r="O10" s="8">
        <f>'2'!$M$65</f>
        <v>3</v>
      </c>
      <c r="P10" s="8">
        <f>'2'!$M$66</f>
        <v>31</v>
      </c>
      <c r="Q10" s="8">
        <f>'2'!$M$67</f>
        <v>0</v>
      </c>
      <c r="R10" s="8">
        <f>'2'!$M$68</f>
        <v>0</v>
      </c>
      <c r="S10" s="8">
        <f>'2'!$M$69</f>
        <v>0</v>
      </c>
      <c r="T10" s="8">
        <f>'2'!$M$70</f>
        <v>0</v>
      </c>
      <c r="U10" s="8">
        <f>'2'!$M$71</f>
        <v>0</v>
      </c>
      <c r="V10" s="8">
        <f>'2'!$M$72</f>
        <v>0</v>
      </c>
      <c r="W10" s="8">
        <f>'2'!$M$73</f>
        <v>0</v>
      </c>
      <c r="X10" s="8">
        <f>'2'!$M$74</f>
        <v>0</v>
      </c>
      <c r="Y10" s="8">
        <f>'2'!$M$75</f>
        <v>0</v>
      </c>
      <c r="Z10" s="8">
        <f>'2'!$M$76</f>
        <v>0</v>
      </c>
      <c r="AA10" s="8">
        <f>'2'!$M$77</f>
        <v>0</v>
      </c>
      <c r="AB10" s="8">
        <f>'2'!$M$78</f>
        <v>0</v>
      </c>
      <c r="AC10" s="8">
        <f>'2'!$M$79</f>
        <v>0</v>
      </c>
      <c r="AD10" s="8">
        <f>'2'!$M$80</f>
        <v>0</v>
      </c>
      <c r="AE10" s="8">
        <f>'2'!$M$81</f>
        <v>0</v>
      </c>
      <c r="AF10" s="8">
        <f>'2'!$M$82</f>
        <v>0</v>
      </c>
      <c r="AG10" s="8">
        <f>'2'!$M$83</f>
        <v>0</v>
      </c>
      <c r="AH10" s="8">
        <f>'2'!$M$84</f>
        <v>0</v>
      </c>
      <c r="AI10" s="8">
        <f>'2'!$M$85</f>
        <v>0</v>
      </c>
      <c r="AJ10" s="8">
        <f>'2'!$M$86</f>
        <v>0</v>
      </c>
      <c r="AK10" s="8">
        <f>'2'!$M$87</f>
        <v>0</v>
      </c>
      <c r="AL10" s="8">
        <f>'2'!$M$88</f>
        <v>0</v>
      </c>
      <c r="AM10" s="8">
        <f>'2'!$M$89</f>
        <v>0</v>
      </c>
      <c r="AN10" s="8">
        <f>'2'!$M$90</f>
        <v>0</v>
      </c>
      <c r="AO10" s="8">
        <f>'2'!$M$91</f>
        <v>6</v>
      </c>
      <c r="AP10" s="8">
        <f>'2'!$M$92</f>
        <v>62</v>
      </c>
      <c r="AQ10" s="8">
        <f>'2'!$M$93</f>
        <v>0</v>
      </c>
      <c r="AR10" s="8">
        <f>'2'!$M$94</f>
        <v>0</v>
      </c>
      <c r="AS10" s="8">
        <f>'2'!$M$95</f>
        <v>0</v>
      </c>
      <c r="AT10" s="8">
        <f>'2'!$M$96</f>
        <v>0</v>
      </c>
      <c r="AU10" s="8">
        <f>'2'!$M$97</f>
        <v>0</v>
      </c>
      <c r="AV10" s="8">
        <f>'2'!$M$98</f>
        <v>0</v>
      </c>
      <c r="AW10" s="8">
        <f>'2'!$M$99</f>
        <v>0</v>
      </c>
      <c r="AX10" s="8">
        <f>'2'!$M$100</f>
        <v>0</v>
      </c>
      <c r="AY10" s="8">
        <f>'2'!$M$101</f>
        <v>0</v>
      </c>
      <c r="AZ10" s="8">
        <f>'2'!$M$102</f>
        <v>0</v>
      </c>
      <c r="BA10" s="8">
        <f>'2'!$M$103</f>
        <v>0</v>
      </c>
      <c r="BB10" s="8">
        <f>'2'!$M$104</f>
        <v>0</v>
      </c>
      <c r="BC10" s="8">
        <f>'2'!$M$105</f>
        <v>0</v>
      </c>
      <c r="BD10" s="8">
        <f>'2'!$M$106</f>
        <v>0</v>
      </c>
      <c r="BE10" s="8">
        <f>'2'!$M$107</f>
        <v>0</v>
      </c>
      <c r="BF10" s="8">
        <f>'2'!$M$108</f>
        <v>0</v>
      </c>
      <c r="BG10" s="8">
        <f>'2'!$M$109</f>
        <v>0</v>
      </c>
      <c r="BH10" s="8">
        <f>'2'!$M$110</f>
        <v>0</v>
      </c>
      <c r="BI10" s="8">
        <f>'2'!$M$111</f>
        <v>0</v>
      </c>
      <c r="BJ10" s="8">
        <f>'2'!$M$112</f>
        <v>0</v>
      </c>
      <c r="BK10" s="8">
        <f>'2'!$M$113</f>
        <v>0</v>
      </c>
      <c r="BL10" s="8">
        <f>'2'!$M$114</f>
        <v>0</v>
      </c>
      <c r="BM10" s="8">
        <f>'2'!$M$115</f>
        <v>0</v>
      </c>
      <c r="BN10" s="8">
        <f>'2'!$M$116</f>
        <v>0</v>
      </c>
      <c r="BO10" s="8">
        <f>'2'!$M$117</f>
        <v>0</v>
      </c>
      <c r="BP10" s="8">
        <f>'2'!$M$118</f>
        <v>0</v>
      </c>
      <c r="BQ10" s="8">
        <f>'2'!$M$119</f>
        <v>0</v>
      </c>
      <c r="BR10" s="8">
        <f>'2'!$M$120</f>
        <v>0</v>
      </c>
      <c r="BS10" s="8">
        <f>'2'!$M$121</f>
        <v>0</v>
      </c>
      <c r="BT10" s="8">
        <f>'2'!$M$122</f>
        <v>0</v>
      </c>
      <c r="BU10" s="8">
        <f>'2'!$M$123</f>
        <v>0</v>
      </c>
      <c r="BV10" s="8">
        <f>'2'!$M$124</f>
        <v>0</v>
      </c>
      <c r="BW10" s="8">
        <f>'2'!$M$125</f>
        <v>0</v>
      </c>
      <c r="BX10" s="8">
        <f>'2'!$M$126</f>
        <v>0</v>
      </c>
      <c r="BY10" s="8">
        <f>'2'!$M$127</f>
        <v>0</v>
      </c>
      <c r="BZ10" s="8">
        <f>'2'!$M$128</f>
        <v>0</v>
      </c>
      <c r="CA10" s="8">
        <f>'2'!$M$129</f>
        <v>0</v>
      </c>
      <c r="CB10" s="8">
        <f>'2'!$M$130</f>
        <v>0</v>
      </c>
      <c r="CC10" s="8">
        <f>'2'!$M$131</f>
        <v>0</v>
      </c>
      <c r="CD10" s="8">
        <f>'2'!$M$132</f>
        <v>0</v>
      </c>
      <c r="CE10" s="8">
        <f>'2'!$M$133</f>
        <v>0</v>
      </c>
      <c r="CF10" s="8">
        <f>'2'!$M$134</f>
        <v>0</v>
      </c>
      <c r="CG10" s="8">
        <f>'2'!$M$135</f>
        <v>0</v>
      </c>
      <c r="CH10" s="8">
        <f>'2'!$M$136</f>
        <v>0</v>
      </c>
      <c r="CI10" s="8">
        <f>'2'!$M$137</f>
        <v>0</v>
      </c>
      <c r="CJ10" s="8">
        <f>'2'!$M$138</f>
        <v>0</v>
      </c>
      <c r="CK10" s="8">
        <f>'2'!$M$139</f>
        <v>0</v>
      </c>
      <c r="CL10" s="8">
        <f>'2'!$M$140</f>
        <v>0</v>
      </c>
      <c r="CM10" s="8">
        <f>'2'!$M$141</f>
        <v>0</v>
      </c>
      <c r="CN10" s="8">
        <f>'2'!$M$142</f>
        <v>0</v>
      </c>
      <c r="CO10" s="8">
        <f>'2'!$M$143</f>
        <v>0</v>
      </c>
      <c r="CP10" s="8">
        <f>'2'!$M$144</f>
        <v>0</v>
      </c>
      <c r="CQ10" s="8">
        <f>'2'!$M$145</f>
        <v>0</v>
      </c>
      <c r="CR10" s="8">
        <f>'2'!$M$146</f>
        <v>0</v>
      </c>
      <c r="CS10" s="8">
        <f>'2'!$M$147</f>
        <v>0</v>
      </c>
      <c r="CT10" s="8">
        <f>'2'!$M$148</f>
        <v>0</v>
      </c>
      <c r="CU10" s="8">
        <f>'2'!$M$149</f>
        <v>0</v>
      </c>
      <c r="CV10" s="8">
        <f>'2'!$M$150</f>
        <v>0</v>
      </c>
      <c r="CW10" s="8">
        <f>'2'!$M$151</f>
        <v>0</v>
      </c>
      <c r="CX10" s="8">
        <f>'2'!$M$152</f>
        <v>0</v>
      </c>
      <c r="CY10" s="8">
        <f>'2'!$M$153</f>
        <v>0</v>
      </c>
      <c r="CZ10" s="8">
        <f>'2'!$M$154</f>
        <v>0</v>
      </c>
      <c r="DA10" s="8">
        <f>'2'!$M$155</f>
        <v>0</v>
      </c>
      <c r="DB10" s="8">
        <f>'2'!$M$156</f>
        <v>0</v>
      </c>
      <c r="DC10" s="8">
        <f>'2'!$M$157</f>
        <v>0</v>
      </c>
      <c r="DD10" s="8">
        <f>'2'!$M$158</f>
        <v>0</v>
      </c>
      <c r="DE10" s="8">
        <f>'2'!$M$159</f>
        <v>0</v>
      </c>
      <c r="DF10" s="8">
        <f>'2'!$M$160</f>
        <v>0</v>
      </c>
      <c r="DG10" s="8">
        <f>'2'!$M$161</f>
        <v>782</v>
      </c>
      <c r="DH10" s="8">
        <f>'2'!$M$162</f>
        <v>1935</v>
      </c>
      <c r="DI10" s="8">
        <f>'2'!$M$163</f>
        <v>2</v>
      </c>
      <c r="DJ10" s="8">
        <f>'2'!$M$164</f>
        <v>200</v>
      </c>
      <c r="DK10" s="8">
        <f>'2'!$M$165</f>
        <v>50</v>
      </c>
      <c r="DL10" s="8">
        <f>'2'!$M$166</f>
        <v>2040</v>
      </c>
      <c r="DM10" s="8">
        <f>'2'!$M$167</f>
        <v>0</v>
      </c>
      <c r="DN10" s="8">
        <f>'2'!$M$168</f>
        <v>0</v>
      </c>
      <c r="DO10" s="8">
        <f>'2'!$M$169</f>
        <v>0</v>
      </c>
      <c r="DP10" s="8">
        <f>'2'!$M$170</f>
        <v>0</v>
      </c>
      <c r="DQ10" s="8">
        <f>'2'!$M$171</f>
        <v>25</v>
      </c>
      <c r="DR10" s="8">
        <f>'2'!$M$172</f>
        <v>464</v>
      </c>
      <c r="DS10" s="8">
        <f>'2'!$M$173</f>
        <v>26</v>
      </c>
      <c r="DT10" s="8">
        <f>'2'!$M$174</f>
        <v>935</v>
      </c>
      <c r="DU10" s="8">
        <f>'2'!$M$175</f>
        <v>242</v>
      </c>
      <c r="DV10" s="8">
        <f>'2'!$M$176</f>
        <v>16500</v>
      </c>
      <c r="DW10" s="164">
        <f>'2'!$M$177</f>
        <v>1127</v>
      </c>
      <c r="DX10" s="8">
        <f>'2'!$M$178</f>
        <v>22074</v>
      </c>
      <c r="DY10" s="8">
        <f>'2'!$M$179</f>
        <v>430</v>
      </c>
      <c r="DZ10" s="8">
        <f>'2'!$M$193</f>
        <v>160</v>
      </c>
      <c r="EA10" s="8">
        <f>'2'!$M$181</f>
        <v>29</v>
      </c>
      <c r="EB10" s="8">
        <f>'2'!$M$180</f>
        <v>28</v>
      </c>
      <c r="EC10" s="8">
        <f>'2'!$M$183</f>
        <v>29</v>
      </c>
      <c r="ED10" s="8">
        <f>'2'!$M$182</f>
        <v>25</v>
      </c>
      <c r="EE10" s="8">
        <f>'2'!$M$185</f>
        <v>143</v>
      </c>
      <c r="EF10" s="8">
        <f>'2'!$M$184</f>
        <v>128</v>
      </c>
      <c r="EG10" s="8">
        <f>'2'!$M$186</f>
        <v>422</v>
      </c>
      <c r="EH10" s="8">
        <f>'2'!$M$187</f>
        <v>430</v>
      </c>
      <c r="EI10" s="8">
        <f>'2'!$M$188</f>
        <v>425</v>
      </c>
      <c r="EJ10" s="8">
        <f>'2'!$M$189</f>
        <v>421</v>
      </c>
      <c r="EK10" s="8">
        <f>'2'!$M$190</f>
        <v>418</v>
      </c>
      <c r="EL10" s="8">
        <f>'2'!$M$191</f>
        <v>295</v>
      </c>
      <c r="EM10" s="8">
        <f>'2'!$M$192</f>
        <v>248</v>
      </c>
      <c r="EN10" s="8">
        <f>'2'!$M$194</f>
        <v>3</v>
      </c>
      <c r="EO10" s="8">
        <f>'2'!$M$195</f>
        <v>8</v>
      </c>
      <c r="EP10" s="8">
        <f>'2'!$M$196</f>
        <v>7</v>
      </c>
      <c r="EQ10" s="8">
        <f>'2'!$M$197</f>
        <v>700</v>
      </c>
      <c r="ER10" s="8">
        <f>'2'!$M$198</f>
        <v>0</v>
      </c>
      <c r="ES10" s="8">
        <f>'2'!$M$199</f>
        <v>0</v>
      </c>
      <c r="ET10" s="8">
        <f>'2'!$M$200</f>
        <v>0</v>
      </c>
      <c r="EU10" s="8">
        <f>'2'!$M$201</f>
        <v>0</v>
      </c>
      <c r="EV10" s="8">
        <f>'2'!$M$202</f>
        <v>0</v>
      </c>
      <c r="EW10" s="8">
        <f>'2'!$M$203</f>
        <v>0</v>
      </c>
      <c r="EX10" s="8">
        <f>'2'!$M$204</f>
        <v>0</v>
      </c>
      <c r="EY10" s="8">
        <f>'2'!$M$205</f>
        <v>0</v>
      </c>
      <c r="EZ10" s="8">
        <f>'2'!$M$207</f>
        <v>0</v>
      </c>
      <c r="FA10" s="8">
        <f>'2'!$M$208</f>
        <v>0</v>
      </c>
      <c r="FB10" s="8">
        <f>'2'!$M$209</f>
        <v>0</v>
      </c>
      <c r="FC10" s="8">
        <f>'2'!$M$210</f>
        <v>0</v>
      </c>
      <c r="FD10" s="8">
        <f>'2'!$M$212</f>
        <v>0</v>
      </c>
      <c r="FE10" s="8">
        <f>'2'!$M$213</f>
        <v>0</v>
      </c>
      <c r="FF10" s="8">
        <f>'2'!$M$214</f>
        <v>0</v>
      </c>
      <c r="FG10" s="8">
        <f>'2'!$M$215</f>
        <v>0</v>
      </c>
      <c r="FH10" s="8">
        <f>'2'!$M$217</f>
        <v>0</v>
      </c>
      <c r="FI10" s="8">
        <f>'2'!$M$218</f>
        <v>0</v>
      </c>
      <c r="FJ10" s="8">
        <f>'2'!$M$219</f>
        <v>0</v>
      </c>
      <c r="FK10" s="8">
        <f>'2'!$M$220</f>
        <v>0</v>
      </c>
      <c r="FL10" s="8">
        <f>'2'!$M$222</f>
        <v>0</v>
      </c>
      <c r="FM10" s="8">
        <f>'2'!$M$223</f>
        <v>0</v>
      </c>
      <c r="FN10" s="8">
        <f>'2'!$M$224</f>
        <v>0</v>
      </c>
      <c r="FO10" s="8">
        <f>'2'!$M$225</f>
        <v>0</v>
      </c>
      <c r="FP10" s="8">
        <f>'2'!$M$227</f>
        <v>0</v>
      </c>
      <c r="FQ10" s="8">
        <f>'2'!$M$228</f>
        <v>0</v>
      </c>
      <c r="FR10" s="8">
        <f>'2'!$M$229</f>
        <v>0</v>
      </c>
      <c r="FS10" s="8">
        <f>'2'!$M$230</f>
        <v>0</v>
      </c>
      <c r="FT10" s="8">
        <f>'2'!$M$232</f>
        <v>0</v>
      </c>
      <c r="FU10" s="8">
        <f>'2'!$M$233</f>
        <v>0</v>
      </c>
      <c r="FV10" s="8">
        <f>'2'!$M$234</f>
        <v>0</v>
      </c>
      <c r="FW10" s="8">
        <f>'2'!$M$235</f>
        <v>0</v>
      </c>
      <c r="FX10" s="8">
        <f>'2'!$M$237</f>
        <v>0</v>
      </c>
      <c r="FY10" s="8">
        <f>'2'!$M$238</f>
        <v>0</v>
      </c>
      <c r="FZ10" s="8">
        <f>'2'!$M$239</f>
        <v>0</v>
      </c>
      <c r="GA10" s="8">
        <f>'2'!$M$240</f>
        <v>0</v>
      </c>
      <c r="GB10" s="8">
        <f>'2'!$M$242</f>
        <v>0</v>
      </c>
      <c r="GC10" s="8">
        <f>'2'!$M$243</f>
        <v>0</v>
      </c>
      <c r="GD10" s="8">
        <f>'2'!$M$244</f>
        <v>0</v>
      </c>
      <c r="GE10" s="8">
        <f>'2'!$M$245</f>
        <v>0</v>
      </c>
      <c r="GF10" s="8">
        <f>'2'!$M$247</f>
        <v>0</v>
      </c>
      <c r="GG10" s="8">
        <f>'2'!$M$248</f>
        <v>0</v>
      </c>
      <c r="GH10" s="8">
        <f>'2'!$M$249</f>
        <v>0</v>
      </c>
      <c r="GI10" s="8">
        <f>'2'!$M$250</f>
        <v>0</v>
      </c>
      <c r="GJ10" s="8">
        <f>'2'!$M$252</f>
        <v>0</v>
      </c>
      <c r="GK10" s="8">
        <f>'2'!$M$253</f>
        <v>0</v>
      </c>
      <c r="GL10" s="8">
        <f>'2'!$M$254</f>
        <v>0</v>
      </c>
      <c r="GM10" s="8">
        <f>'2'!$M$255</f>
        <v>0</v>
      </c>
      <c r="GN10" s="8">
        <f>'2'!$M$257</f>
        <v>0</v>
      </c>
      <c r="GO10" s="8">
        <f>'2'!$M$258</f>
        <v>0</v>
      </c>
      <c r="GP10" s="8">
        <f>'2'!$M$259</f>
        <v>0</v>
      </c>
      <c r="GQ10" s="8">
        <f>'2'!$M$260</f>
        <v>0</v>
      </c>
      <c r="GR10" s="8">
        <f>'2'!$M$262</f>
        <v>0</v>
      </c>
      <c r="GS10" s="8">
        <f>'2'!$M$263</f>
        <v>0</v>
      </c>
      <c r="GT10" s="8">
        <f>'2'!$M$264</f>
        <v>0</v>
      </c>
      <c r="GU10" s="8">
        <f>'2'!$M$265</f>
        <v>0</v>
      </c>
      <c r="GV10" s="8">
        <f>'2'!$M$267</f>
        <v>0</v>
      </c>
      <c r="GW10" s="8">
        <f>'2'!$M$268</f>
        <v>0</v>
      </c>
      <c r="GX10" s="8">
        <f>'2'!$M$269</f>
        <v>0</v>
      </c>
      <c r="GY10" s="8">
        <f>'2'!$M$270</f>
        <v>0</v>
      </c>
    </row>
    <row r="11" spans="1:207" ht="15" customHeight="1" x14ac:dyDescent="0.2">
      <c r="B11" s="8"/>
      <c r="C11" s="8"/>
      <c r="D11" s="37">
        <f>'3'!M9</f>
        <v>1</v>
      </c>
      <c r="E11" s="8">
        <v>1</v>
      </c>
      <c r="F11" s="8">
        <v>1</v>
      </c>
      <c r="G11" s="8"/>
      <c r="H11" s="8"/>
      <c r="I11" s="8">
        <f>'3'!$M$59</f>
        <v>0</v>
      </c>
      <c r="J11" s="8">
        <f>'3'!$M$60</f>
        <v>0</v>
      </c>
      <c r="K11" s="8">
        <f>'3'!$M$61</f>
        <v>0</v>
      </c>
      <c r="L11" s="8">
        <f>'3'!$M$62</f>
        <v>0</v>
      </c>
      <c r="M11" s="8">
        <f>'3'!$M$63</f>
        <v>0</v>
      </c>
      <c r="N11" s="8">
        <f>'3'!$M$64</f>
        <v>0</v>
      </c>
      <c r="O11" s="8">
        <f>'3'!$M$65</f>
        <v>0</v>
      </c>
      <c r="P11" s="8">
        <f>'3'!$M$66</f>
        <v>0</v>
      </c>
      <c r="Q11" s="8">
        <f>'3'!$M$67</f>
        <v>0</v>
      </c>
      <c r="R11" s="8">
        <f>'3'!$M$68</f>
        <v>0</v>
      </c>
      <c r="S11" s="8">
        <f>'3'!$M$69</f>
        <v>0</v>
      </c>
      <c r="T11" s="8">
        <f>'3'!$M$70</f>
        <v>0</v>
      </c>
      <c r="U11" s="8">
        <f>'3'!$M$71</f>
        <v>0</v>
      </c>
      <c r="V11" s="8">
        <f>'3'!$M$72</f>
        <v>0</v>
      </c>
      <c r="W11" s="8">
        <f>'3'!$M$73</f>
        <v>0</v>
      </c>
      <c r="X11" s="8">
        <f>'3'!$M$74</f>
        <v>0</v>
      </c>
      <c r="Y11" s="8">
        <f>'3'!$M$75</f>
        <v>0</v>
      </c>
      <c r="Z11" s="8">
        <f>'3'!$M$76</f>
        <v>0</v>
      </c>
      <c r="AA11" s="8">
        <f>'3'!$M$77</f>
        <v>0</v>
      </c>
      <c r="AB11" s="8">
        <f>'3'!$M$78</f>
        <v>0</v>
      </c>
      <c r="AC11" s="8">
        <f>'3'!$M$79</f>
        <v>0</v>
      </c>
      <c r="AD11" s="8">
        <f>'3'!$M$80</f>
        <v>0</v>
      </c>
      <c r="AE11" s="8">
        <f>'3'!$M$81</f>
        <v>0</v>
      </c>
      <c r="AF11" s="8">
        <f>'3'!$M$82</f>
        <v>0</v>
      </c>
      <c r="AG11" s="8">
        <f>'3'!$M$83</f>
        <v>0</v>
      </c>
      <c r="AH11" s="8">
        <f>'3'!$M$84</f>
        <v>0</v>
      </c>
      <c r="AI11" s="8">
        <f>'3'!$M$85</f>
        <v>1</v>
      </c>
      <c r="AJ11" s="8">
        <f>'3'!$M$86</f>
        <v>30</v>
      </c>
      <c r="AK11" s="8">
        <f>'3'!$M$87</f>
        <v>3</v>
      </c>
      <c r="AL11" s="8">
        <f>'3'!$M$88</f>
        <v>60</v>
      </c>
      <c r="AM11" s="8">
        <f>'3'!$M$89</f>
        <v>1</v>
      </c>
      <c r="AN11" s="8">
        <f>'3'!$M$90</f>
        <v>30</v>
      </c>
      <c r="AO11" s="8">
        <f>'3'!$M$91</f>
        <v>5</v>
      </c>
      <c r="AP11" s="8">
        <f>'3'!$M$92</f>
        <v>120</v>
      </c>
      <c r="AQ11" s="8">
        <f>'3'!$M$93</f>
        <v>6</v>
      </c>
      <c r="AR11" s="8">
        <f>'3'!$M$94</f>
        <v>105</v>
      </c>
      <c r="AS11" s="8">
        <f>'3'!$M$95</f>
        <v>0</v>
      </c>
      <c r="AT11" s="8">
        <f>'3'!$M$96</f>
        <v>0</v>
      </c>
      <c r="AU11" s="8">
        <f>'3'!$M$97</f>
        <v>0</v>
      </c>
      <c r="AV11" s="8">
        <f>'3'!$M$98</f>
        <v>0</v>
      </c>
      <c r="AW11" s="8">
        <f>'3'!$M$99</f>
        <v>0</v>
      </c>
      <c r="AX11" s="8">
        <f>'3'!$M$100</f>
        <v>0</v>
      </c>
      <c r="AY11" s="8">
        <f>'3'!$M$101</f>
        <v>0</v>
      </c>
      <c r="AZ11" s="8">
        <f>'3'!$M$102</f>
        <v>0</v>
      </c>
      <c r="BA11" s="8">
        <f>'3'!$M$103</f>
        <v>0</v>
      </c>
      <c r="BB11" s="8">
        <f>'3'!$M$104</f>
        <v>0</v>
      </c>
      <c r="BC11" s="8">
        <f>'3'!$M$105</f>
        <v>0</v>
      </c>
      <c r="BD11" s="8">
        <f>'3'!$M$106</f>
        <v>0</v>
      </c>
      <c r="BE11" s="8">
        <f>'3'!$M$107</f>
        <v>0</v>
      </c>
      <c r="BF11" s="8">
        <f>'3'!$M$108</f>
        <v>0</v>
      </c>
      <c r="BG11" s="8">
        <f>'3'!$M$109</f>
        <v>0</v>
      </c>
      <c r="BH11" s="8">
        <f>'3'!$M$110</f>
        <v>0</v>
      </c>
      <c r="BI11" s="8">
        <f>'3'!$M$111</f>
        <v>0</v>
      </c>
      <c r="BJ11" s="8">
        <f>'3'!$M$112</f>
        <v>0</v>
      </c>
      <c r="BK11" s="8">
        <f>'3'!$M$113</f>
        <v>0</v>
      </c>
      <c r="BL11" s="8">
        <f>'3'!$M$114</f>
        <v>0</v>
      </c>
      <c r="BM11" s="8">
        <f>'3'!$M$115</f>
        <v>0</v>
      </c>
      <c r="BN11" s="8">
        <f>'3'!$M$116</f>
        <v>0</v>
      </c>
      <c r="BO11" s="8">
        <f>'3'!$M$117</f>
        <v>0</v>
      </c>
      <c r="BP11" s="8">
        <f>'3'!$M$118</f>
        <v>0</v>
      </c>
      <c r="BQ11" s="8">
        <f>'3'!$M$119</f>
        <v>0</v>
      </c>
      <c r="BR11" s="8">
        <f>'3'!$M$120</f>
        <v>0</v>
      </c>
      <c r="BS11" s="8">
        <f>'3'!$M$121</f>
        <v>0</v>
      </c>
      <c r="BT11" s="8">
        <f>'3'!$M$122</f>
        <v>0</v>
      </c>
      <c r="BU11" s="8">
        <f>'3'!$M$123</f>
        <v>0</v>
      </c>
      <c r="BV11" s="8">
        <f>'3'!$M$124</f>
        <v>0</v>
      </c>
      <c r="BW11" s="8">
        <f>'3'!$M$125</f>
        <v>6</v>
      </c>
      <c r="BX11" s="8">
        <f>'3'!$M$126</f>
        <v>105</v>
      </c>
      <c r="BY11" s="8">
        <f>'3'!$M$127</f>
        <v>3</v>
      </c>
      <c r="BZ11" s="8">
        <f>'3'!$M$128</f>
        <v>45</v>
      </c>
      <c r="CA11" s="8">
        <f>'3'!$M$129</f>
        <v>0</v>
      </c>
      <c r="CB11" s="8">
        <f>'3'!$M$130</f>
        <v>0</v>
      </c>
      <c r="CC11" s="8">
        <f>'3'!$M$131</f>
        <v>0</v>
      </c>
      <c r="CD11" s="8">
        <f>'3'!$M$132</f>
        <v>0</v>
      </c>
      <c r="CE11" s="8">
        <f>'3'!$M$133</f>
        <v>0</v>
      </c>
      <c r="CF11" s="8">
        <f>'3'!$M$134</f>
        <v>0</v>
      </c>
      <c r="CG11" s="8">
        <f>'3'!$M$135</f>
        <v>0</v>
      </c>
      <c r="CH11" s="8">
        <f>'3'!$M$136</f>
        <v>0</v>
      </c>
      <c r="CI11" s="8">
        <f>'3'!$M$137</f>
        <v>0</v>
      </c>
      <c r="CJ11" s="8">
        <f>'3'!$M$138</f>
        <v>0</v>
      </c>
      <c r="CK11" s="8">
        <f>'3'!$M$139</f>
        <v>0</v>
      </c>
      <c r="CL11" s="8">
        <f>'3'!$M$140</f>
        <v>0</v>
      </c>
      <c r="CM11" s="8">
        <f>'3'!$M$141</f>
        <v>0</v>
      </c>
      <c r="CN11" s="8">
        <f>'3'!$M$142</f>
        <v>0</v>
      </c>
      <c r="CO11" s="8">
        <f>'3'!$M$143</f>
        <v>0</v>
      </c>
      <c r="CP11" s="8">
        <f>'3'!$M$144</f>
        <v>0</v>
      </c>
      <c r="CQ11" s="8">
        <f>'3'!$M$145</f>
        <v>0</v>
      </c>
      <c r="CR11" s="8">
        <f>'3'!$M$146</f>
        <v>0</v>
      </c>
      <c r="CS11" s="8">
        <f>'3'!$M$147</f>
        <v>0</v>
      </c>
      <c r="CT11" s="8">
        <f>'3'!$M$148</f>
        <v>0</v>
      </c>
      <c r="CU11" s="8">
        <f>'3'!$M$149</f>
        <v>0</v>
      </c>
      <c r="CV11" s="8">
        <f>'3'!$M$150</f>
        <v>0</v>
      </c>
      <c r="CW11" s="8">
        <f>'3'!$M$151</f>
        <v>0</v>
      </c>
      <c r="CX11" s="8">
        <f>'3'!$M$152</f>
        <v>0</v>
      </c>
      <c r="CY11" s="8">
        <f>'3'!$M$153</f>
        <v>0</v>
      </c>
      <c r="CZ11" s="8">
        <f>'3'!$M$154</f>
        <v>0</v>
      </c>
      <c r="DA11" s="8">
        <f>'3'!$M$155</f>
        <v>0</v>
      </c>
      <c r="DB11" s="8">
        <f>'3'!$M$156</f>
        <v>0</v>
      </c>
      <c r="DC11" s="8">
        <f>'3'!$M$157</f>
        <v>0</v>
      </c>
      <c r="DD11" s="8">
        <f>'3'!$M$158</f>
        <v>0</v>
      </c>
      <c r="DE11" s="8">
        <f>'3'!$M$159</f>
        <v>3</v>
      </c>
      <c r="DF11" s="8">
        <f>'3'!$M$160</f>
        <v>45</v>
      </c>
      <c r="DG11" s="8">
        <f>'3'!$M$161</f>
        <v>780</v>
      </c>
      <c r="DH11" s="8">
        <f>'3'!$M$162</f>
        <v>1935</v>
      </c>
      <c r="DI11" s="8">
        <f>'3'!$M$163</f>
        <v>0</v>
      </c>
      <c r="DJ11" s="8">
        <f>'3'!$M$164</f>
        <v>0</v>
      </c>
      <c r="DK11" s="8">
        <f>'3'!$M$165</f>
        <v>50</v>
      </c>
      <c r="DL11" s="8">
        <f>'3'!$M$166</f>
        <v>2040</v>
      </c>
      <c r="DM11" s="8">
        <f>'3'!$M$167</f>
        <v>0</v>
      </c>
      <c r="DN11" s="8">
        <f>'3'!$M$168</f>
        <v>0</v>
      </c>
      <c r="DO11" s="8">
        <f>'3'!$M$169</f>
        <v>0</v>
      </c>
      <c r="DP11" s="8">
        <f>'3'!$M$170</f>
        <v>0</v>
      </c>
      <c r="DQ11" s="8">
        <f>'3'!$M$171</f>
        <v>17</v>
      </c>
      <c r="DR11" s="8">
        <f>'3'!$M$172</f>
        <v>280</v>
      </c>
      <c r="DS11" s="8">
        <f>'3'!$M$173</f>
        <v>26</v>
      </c>
      <c r="DT11" s="8">
        <f>'3'!$M$174</f>
        <v>935</v>
      </c>
      <c r="DU11" s="8">
        <f>'3'!$M$175</f>
        <v>242</v>
      </c>
      <c r="DV11" s="8">
        <f>'3'!$M$176</f>
        <v>16500</v>
      </c>
      <c r="DW11" s="164">
        <f>'3'!$M$177</f>
        <v>1115</v>
      </c>
      <c r="DX11" s="8">
        <f>'3'!$M$178</f>
        <v>21690</v>
      </c>
      <c r="DY11" s="8">
        <f>'3'!$M$179</f>
        <v>334</v>
      </c>
      <c r="DZ11" s="8">
        <f>'3'!$M$193</f>
        <v>100</v>
      </c>
      <c r="EA11" s="8">
        <f>'3'!$M$181</f>
        <v>19</v>
      </c>
      <c r="EB11" s="8">
        <f>'3'!$M$180</f>
        <v>19</v>
      </c>
      <c r="EC11" s="8">
        <f>'3'!$M$183</f>
        <v>19</v>
      </c>
      <c r="ED11" s="8">
        <f>'3'!$M$182</f>
        <v>16</v>
      </c>
      <c r="EE11" s="8">
        <f>'3'!$M$185</f>
        <v>88</v>
      </c>
      <c r="EF11" s="8">
        <f>'3'!$M$184</f>
        <v>66</v>
      </c>
      <c r="EG11" s="8">
        <f>'3'!$M$186</f>
        <v>324</v>
      </c>
      <c r="EH11" s="8">
        <f>'3'!$M$187</f>
        <v>333</v>
      </c>
      <c r="EI11" s="8">
        <f>'3'!$M$188</f>
        <v>328</v>
      </c>
      <c r="EJ11" s="8">
        <f>'3'!$M$189</f>
        <v>330</v>
      </c>
      <c r="EK11" s="8">
        <f>'3'!$M$190</f>
        <v>309</v>
      </c>
      <c r="EL11" s="8">
        <f>'3'!$M$191</f>
        <v>220</v>
      </c>
      <c r="EM11" s="8">
        <f>'3'!$M$192</f>
        <v>164</v>
      </c>
      <c r="EN11" s="8">
        <f>'3'!$M$194</f>
        <v>6</v>
      </c>
      <c r="EO11" s="8">
        <f>'3'!$M$195</f>
        <v>105</v>
      </c>
      <c r="EP11" s="8">
        <f>'3'!$M$196</f>
        <v>12</v>
      </c>
      <c r="EQ11" s="8">
        <f>'3'!$M$197</f>
        <v>24</v>
      </c>
      <c r="ER11" s="8">
        <f>'3'!$M$198</f>
        <v>0</v>
      </c>
      <c r="ES11" s="8">
        <f>'3'!$M$199</f>
        <v>0</v>
      </c>
      <c r="ET11" s="8">
        <f>'3'!$M$200</f>
        <v>0</v>
      </c>
      <c r="EU11" s="8">
        <f>'3'!$M$201</f>
        <v>0</v>
      </c>
      <c r="EV11" s="8">
        <f>'3'!$M$202</f>
        <v>1</v>
      </c>
      <c r="EW11" s="8">
        <f>'3'!$M$203</f>
        <v>35</v>
      </c>
      <c r="EX11" s="8">
        <f>'3'!$M$204</f>
        <v>0</v>
      </c>
      <c r="EY11" s="8">
        <f>'3'!$M$205</f>
        <v>0</v>
      </c>
      <c r="EZ11" s="8">
        <f>'3'!$M$207</f>
        <v>0</v>
      </c>
      <c r="FA11" s="8">
        <f>'3'!$M$208</f>
        <v>0</v>
      </c>
      <c r="FB11" s="8">
        <f>'3'!$M$209</f>
        <v>0</v>
      </c>
      <c r="FC11" s="8">
        <f>'3'!$M$210</f>
        <v>0</v>
      </c>
      <c r="FD11" s="8">
        <f>'3'!$M$212</f>
        <v>0</v>
      </c>
      <c r="FE11" s="8">
        <f>'3'!$M$213</f>
        <v>0</v>
      </c>
      <c r="FF11" s="8">
        <f>'3'!$M$214</f>
        <v>0</v>
      </c>
      <c r="FG11" s="8">
        <f>'3'!$M$215</f>
        <v>0</v>
      </c>
      <c r="FH11" s="8">
        <f>'3'!$M$27</f>
        <v>0</v>
      </c>
      <c r="FI11" s="8">
        <f>'3'!$M$218</f>
        <v>0</v>
      </c>
      <c r="FJ11" s="8">
        <f>'3'!$M$219</f>
        <v>0</v>
      </c>
      <c r="FK11" s="8">
        <f>'3'!$M$220</f>
        <v>0</v>
      </c>
      <c r="FL11" s="8">
        <f>'3'!$M$222</f>
        <v>0</v>
      </c>
      <c r="FM11" s="8">
        <f>'3'!$M$223</f>
        <v>0</v>
      </c>
      <c r="FN11" s="8">
        <f>'3'!$M$224</f>
        <v>0</v>
      </c>
      <c r="FO11" s="8">
        <f>'3'!$M$225</f>
        <v>0</v>
      </c>
      <c r="FP11" s="8">
        <f>'3'!$M$227</f>
        <v>0</v>
      </c>
      <c r="FQ11" s="8">
        <f>'3'!$M$228</f>
        <v>0</v>
      </c>
      <c r="FR11" s="8">
        <f>'3'!$M$229</f>
        <v>0</v>
      </c>
      <c r="FS11" s="8">
        <f>'3'!$M$230</f>
        <v>0</v>
      </c>
      <c r="FT11" s="8">
        <f>'3'!$M$232</f>
        <v>0</v>
      </c>
      <c r="FU11" s="8">
        <f>'3'!$M$233</f>
        <v>0</v>
      </c>
      <c r="FV11" s="8">
        <f>'3'!$M$234</f>
        <v>0</v>
      </c>
      <c r="FW11" s="8">
        <f>'3'!$M$235</f>
        <v>0</v>
      </c>
      <c r="FX11" s="8">
        <f>'3'!$M$237</f>
        <v>0</v>
      </c>
      <c r="FY11" s="8">
        <f>'3'!$M$238</f>
        <v>0</v>
      </c>
      <c r="FZ11" s="8">
        <f>'3'!$M$239</f>
        <v>0</v>
      </c>
      <c r="GA11" s="8">
        <f>'3'!$M$240</f>
        <v>0</v>
      </c>
      <c r="GB11" s="8">
        <f>'3'!$M$242</f>
        <v>0</v>
      </c>
      <c r="GC11" s="8">
        <f>'3'!$M$243</f>
        <v>0</v>
      </c>
      <c r="GD11" s="8">
        <f>'3'!$M$244</f>
        <v>0</v>
      </c>
      <c r="GE11" s="8">
        <f>'3'!$M$245</f>
        <v>0</v>
      </c>
      <c r="GF11" s="8">
        <f>'3'!$M$247</f>
        <v>0</v>
      </c>
      <c r="GG11" s="8">
        <f>'3'!$M$248</f>
        <v>0</v>
      </c>
      <c r="GH11" s="8">
        <f>'3'!$M$249</f>
        <v>0</v>
      </c>
      <c r="GI11" s="8">
        <f>'3'!$M$250</f>
        <v>0</v>
      </c>
      <c r="GJ11" s="8">
        <f>'3'!$M$252</f>
        <v>0</v>
      </c>
      <c r="GK11" s="8">
        <f>'3'!$M$253</f>
        <v>0</v>
      </c>
      <c r="GL11" s="8">
        <f>'3'!$M$254</f>
        <v>0</v>
      </c>
      <c r="GM11" s="8">
        <f>'3'!$M$255</f>
        <v>0</v>
      </c>
      <c r="GN11" s="8">
        <f>'3'!$M$257</f>
        <v>0</v>
      </c>
      <c r="GO11" s="8">
        <f>'3'!$M$258</f>
        <v>0</v>
      </c>
      <c r="GP11" s="8">
        <f>'3'!$M$259</f>
        <v>0</v>
      </c>
      <c r="GQ11" s="8">
        <f>'3'!$M$260</f>
        <v>0</v>
      </c>
      <c r="GR11" s="8">
        <f>'3'!$M$262</f>
        <v>0</v>
      </c>
      <c r="GS11" s="8">
        <f>'3'!$M$263</f>
        <v>0</v>
      </c>
      <c r="GT11" s="8">
        <f>'3'!$M$264</f>
        <v>0</v>
      </c>
      <c r="GU11" s="8">
        <f>'3'!$M$265</f>
        <v>0</v>
      </c>
      <c r="GV11" s="8">
        <f>'3'!$M$267</f>
        <v>0</v>
      </c>
      <c r="GW11" s="8">
        <f>'3'!$M$268</f>
        <v>0</v>
      </c>
      <c r="GX11" s="8">
        <f>'3'!$M$269</f>
        <v>0</v>
      </c>
      <c r="GY11" s="8">
        <f>'3'!$M$270</f>
        <v>0</v>
      </c>
    </row>
    <row r="12" spans="1:207" ht="15" customHeight="1" x14ac:dyDescent="0.2">
      <c r="B12" s="8"/>
      <c r="C12" s="8"/>
      <c r="D12" s="37">
        <f>'4'!M9</f>
        <v>1</v>
      </c>
      <c r="E12" s="8">
        <v>1</v>
      </c>
      <c r="F12" s="8">
        <v>1</v>
      </c>
      <c r="G12" s="8"/>
      <c r="H12" s="8"/>
      <c r="I12" s="8">
        <f>'4'!$M$59</f>
        <v>0</v>
      </c>
      <c r="J12" s="8">
        <f>'4'!$M$60</f>
        <v>0</v>
      </c>
      <c r="K12" s="8">
        <f>'4'!$M$61</f>
        <v>1</v>
      </c>
      <c r="L12" s="8">
        <f>'4'!$M$62</f>
        <v>2</v>
      </c>
      <c r="M12" s="8">
        <f>'4'!$M$63</f>
        <v>7</v>
      </c>
      <c r="N12" s="8">
        <f>'4'!$M$64</f>
        <v>22</v>
      </c>
      <c r="O12" s="8">
        <f>'4'!$M$65</f>
        <v>10</v>
      </c>
      <c r="P12" s="8">
        <f>'4'!$M$66</f>
        <v>32</v>
      </c>
      <c r="Q12" s="8">
        <f>'4'!$M$67</f>
        <v>0</v>
      </c>
      <c r="R12" s="8">
        <f>'4'!$M$68</f>
        <v>0</v>
      </c>
      <c r="S12" s="8">
        <f>'4'!$M$69</f>
        <v>1</v>
      </c>
      <c r="T12" s="8">
        <f>'4'!$M$70</f>
        <v>1</v>
      </c>
      <c r="U12" s="8">
        <f>'4'!$M$71</f>
        <v>0</v>
      </c>
      <c r="V12" s="8">
        <f>'4'!$M$72</f>
        <v>0</v>
      </c>
      <c r="W12" s="8">
        <f>'4'!$M$73</f>
        <v>0</v>
      </c>
      <c r="X12" s="8">
        <f>'4'!$M$74</f>
        <v>0</v>
      </c>
      <c r="Y12" s="8">
        <f>'4'!$M$75</f>
        <v>3</v>
      </c>
      <c r="Z12" s="8">
        <f>'4'!$M$76</f>
        <v>32</v>
      </c>
      <c r="AA12" s="8">
        <f>'4'!$M$77</f>
        <v>0</v>
      </c>
      <c r="AB12" s="8">
        <f>'4'!$M$78</f>
        <v>0</v>
      </c>
      <c r="AC12" s="8">
        <f>'4'!$M$79</f>
        <v>0</v>
      </c>
      <c r="AD12" s="8">
        <f>'4'!$M$80</f>
        <v>0</v>
      </c>
      <c r="AE12" s="8">
        <f>'4'!$M$81</f>
        <v>0</v>
      </c>
      <c r="AF12" s="8">
        <f>'4'!$M$82</f>
        <v>0</v>
      </c>
      <c r="AG12" s="8">
        <f>'4'!$M$83</f>
        <v>3</v>
      </c>
      <c r="AH12" s="8">
        <f>'4'!$M$84</f>
        <v>9</v>
      </c>
      <c r="AI12" s="8">
        <f>'4'!$M$85</f>
        <v>0</v>
      </c>
      <c r="AJ12" s="8">
        <f>'4'!$M$86</f>
        <v>0</v>
      </c>
      <c r="AK12" s="8">
        <f>'4'!$M$87</f>
        <v>0</v>
      </c>
      <c r="AL12" s="8">
        <f>'4'!$M$88</f>
        <v>0</v>
      </c>
      <c r="AM12" s="8">
        <f>'4'!$M$89</f>
        <v>3</v>
      </c>
      <c r="AN12" s="8">
        <f>'4'!$M$90</f>
        <v>9</v>
      </c>
      <c r="AO12" s="8">
        <f>'4'!$M$91</f>
        <v>28</v>
      </c>
      <c r="AP12" s="8">
        <f>'4'!$M$92</f>
        <v>107</v>
      </c>
      <c r="AQ12" s="8">
        <f>'4'!$M$93</f>
        <v>0</v>
      </c>
      <c r="AR12" s="8">
        <f>'4'!$M$94</f>
        <v>0</v>
      </c>
      <c r="AS12" s="8">
        <f>'4'!$M$95</f>
        <v>0</v>
      </c>
      <c r="AT12" s="8">
        <f>'4'!$M$96</f>
        <v>0</v>
      </c>
      <c r="AU12" s="8">
        <f>'4'!$M$97</f>
        <v>0</v>
      </c>
      <c r="AV12" s="8">
        <f>'4'!$M$98</f>
        <v>0</v>
      </c>
      <c r="AW12" s="8">
        <f>'4'!$M$99</f>
        <v>0</v>
      </c>
      <c r="AX12" s="8">
        <f>'4'!$M$100</f>
        <v>0</v>
      </c>
      <c r="AY12" s="8">
        <f>'4'!$M$101</f>
        <v>0</v>
      </c>
      <c r="AZ12" s="8">
        <f>'4'!$M$102</f>
        <v>0</v>
      </c>
      <c r="BA12" s="8">
        <f>'4'!$M$103</f>
        <v>0</v>
      </c>
      <c r="BB12" s="8">
        <f>'4'!$M$104</f>
        <v>0</v>
      </c>
      <c r="BC12" s="8">
        <f>'4'!$M$105</f>
        <v>0</v>
      </c>
      <c r="BD12" s="8">
        <f>'4'!$M$106</f>
        <v>0</v>
      </c>
      <c r="BE12" s="8">
        <f>'4'!$M$107</f>
        <v>0</v>
      </c>
      <c r="BF12" s="8">
        <f>'4'!$M$108</f>
        <v>0</v>
      </c>
      <c r="BG12" s="8">
        <f>'4'!$M$109</f>
        <v>0</v>
      </c>
      <c r="BH12" s="8">
        <f>'4'!$M$110</f>
        <v>0</v>
      </c>
      <c r="BI12" s="8">
        <f>'4'!$M$111</f>
        <v>0</v>
      </c>
      <c r="BJ12" s="8">
        <f>'4'!$M$112</f>
        <v>0</v>
      </c>
      <c r="BK12" s="8">
        <f>'4'!$M$113</f>
        <v>0</v>
      </c>
      <c r="BL12" s="8">
        <f>'4'!$M$114</f>
        <v>0</v>
      </c>
      <c r="BM12" s="8">
        <f>'4'!$M$115</f>
        <v>0</v>
      </c>
      <c r="BN12" s="8">
        <f>'4'!$M$116</f>
        <v>0</v>
      </c>
      <c r="BO12" s="8">
        <f>'4'!$M$117</f>
        <v>0</v>
      </c>
      <c r="BP12" s="8">
        <f>'4'!$M$118</f>
        <v>0</v>
      </c>
      <c r="BQ12" s="8">
        <f>'4'!$M$119</f>
        <v>0</v>
      </c>
      <c r="BR12" s="8">
        <f>'4'!$M$120</f>
        <v>0</v>
      </c>
      <c r="BS12" s="8">
        <f>'4'!$M$121</f>
        <v>0</v>
      </c>
      <c r="BT12" s="8">
        <f>'4'!$M$122</f>
        <v>0</v>
      </c>
      <c r="BU12" s="8">
        <f>'4'!$M$123</f>
        <v>0</v>
      </c>
      <c r="BV12" s="8">
        <f>'4'!$M$124</f>
        <v>0</v>
      </c>
      <c r="BW12" s="8">
        <f>'4'!$M$125</f>
        <v>0</v>
      </c>
      <c r="BX12" s="8">
        <f>'4'!$M$126</f>
        <v>0</v>
      </c>
      <c r="BY12" s="8">
        <f>'4'!$M$127</f>
        <v>0</v>
      </c>
      <c r="BZ12" s="8">
        <f>'4'!$M$128</f>
        <v>0</v>
      </c>
      <c r="CA12" s="8">
        <f>'4'!$M$129</f>
        <v>0</v>
      </c>
      <c r="CB12" s="8">
        <f>'4'!$M$130</f>
        <v>0</v>
      </c>
      <c r="CC12" s="8">
        <f>'4'!$M$131</f>
        <v>0</v>
      </c>
      <c r="CD12" s="8">
        <f>'4'!$M$132</f>
        <v>0</v>
      </c>
      <c r="CE12" s="8">
        <f>'4'!$M$133</f>
        <v>0</v>
      </c>
      <c r="CF12" s="8">
        <f>'4'!$M$134</f>
        <v>0</v>
      </c>
      <c r="CG12" s="8">
        <f>'4'!$M$135</f>
        <v>0</v>
      </c>
      <c r="CH12" s="8">
        <f>'4'!$M$136</f>
        <v>0</v>
      </c>
      <c r="CI12" s="8">
        <f>'4'!$M$137</f>
        <v>0</v>
      </c>
      <c r="CJ12" s="8">
        <f>'4'!$M$138</f>
        <v>0</v>
      </c>
      <c r="CK12" s="8">
        <f>'4'!$M$139</f>
        <v>0</v>
      </c>
      <c r="CL12" s="8">
        <f>'4'!$M$140</f>
        <v>0</v>
      </c>
      <c r="CM12" s="8">
        <f>'4'!$M$141</f>
        <v>0</v>
      </c>
      <c r="CN12" s="8">
        <f>'4'!$M$142</f>
        <v>0</v>
      </c>
      <c r="CO12" s="8">
        <f>'4'!$M$143</f>
        <v>0</v>
      </c>
      <c r="CP12" s="8">
        <f>'4'!$M$144</f>
        <v>0</v>
      </c>
      <c r="CQ12" s="8">
        <f>'4'!$M$145</f>
        <v>0</v>
      </c>
      <c r="CR12" s="8">
        <f>'4'!$M$146</f>
        <v>0</v>
      </c>
      <c r="CS12" s="8">
        <f>'4'!$M$147</f>
        <v>0</v>
      </c>
      <c r="CT12" s="8">
        <f>'4'!$M$148</f>
        <v>0</v>
      </c>
      <c r="CU12" s="8">
        <f>'4'!$M$149</f>
        <v>0</v>
      </c>
      <c r="CV12" s="8">
        <f>'4'!$M$150</f>
        <v>0</v>
      </c>
      <c r="CW12" s="8">
        <f>'4'!$M$151</f>
        <v>0</v>
      </c>
      <c r="CX12" s="8">
        <f>'4'!$M$152</f>
        <v>0</v>
      </c>
      <c r="CY12" s="8">
        <f>'4'!$M$153</f>
        <v>0</v>
      </c>
      <c r="CZ12" s="8">
        <f>'4'!$M$154</f>
        <v>0</v>
      </c>
      <c r="DA12" s="8">
        <f>'4'!$M$155</f>
        <v>0</v>
      </c>
      <c r="DB12" s="8">
        <f>'4'!$M$156</f>
        <v>0</v>
      </c>
      <c r="DC12" s="8">
        <f>'4'!$M$157</f>
        <v>0</v>
      </c>
      <c r="DD12" s="8">
        <f>'4'!$M$158</f>
        <v>0</v>
      </c>
      <c r="DE12" s="8">
        <f>'4'!$M$159</f>
        <v>0</v>
      </c>
      <c r="DF12" s="8">
        <f>'4'!$M$160</f>
        <v>0</v>
      </c>
      <c r="DG12" s="8">
        <f>'4'!$M$161</f>
        <v>780</v>
      </c>
      <c r="DH12" s="8">
        <f>'4'!$M$162</f>
        <v>1935</v>
      </c>
      <c r="DI12" s="8">
        <f>'4'!$M$163</f>
        <v>0</v>
      </c>
      <c r="DJ12" s="8">
        <f>'4'!$M$164</f>
        <v>0</v>
      </c>
      <c r="DK12" s="8">
        <f>'4'!$M$165</f>
        <v>50</v>
      </c>
      <c r="DL12" s="8">
        <f>'4'!$M$166</f>
        <v>2040</v>
      </c>
      <c r="DM12" s="8">
        <f>'4'!$M$167</f>
        <v>0</v>
      </c>
      <c r="DN12" s="8">
        <f>'4'!$M$168</f>
        <v>0</v>
      </c>
      <c r="DO12" s="8">
        <f>'4'!$M$169</f>
        <v>0</v>
      </c>
      <c r="DP12" s="8">
        <f>'4'!$M$170</f>
        <v>0</v>
      </c>
      <c r="DQ12" s="8">
        <f>'4'!$M$171</f>
        <v>17</v>
      </c>
      <c r="DR12" s="8">
        <f>'4'!$M$172</f>
        <v>280</v>
      </c>
      <c r="DS12" s="8">
        <f>'4'!$M$173</f>
        <v>26</v>
      </c>
      <c r="DT12" s="8">
        <f>'4'!$M$174</f>
        <v>935</v>
      </c>
      <c r="DU12" s="8">
        <f>'4'!$M$175</f>
        <v>242</v>
      </c>
      <c r="DV12" s="8">
        <f>'4'!$M$176</f>
        <v>16500</v>
      </c>
      <c r="DW12" s="164">
        <f>'4'!$M$177</f>
        <v>1115</v>
      </c>
      <c r="DX12" s="8">
        <f>'4'!$M$178</f>
        <v>21690</v>
      </c>
      <c r="DY12" s="8">
        <f>'4'!$M$179</f>
        <v>357</v>
      </c>
      <c r="DZ12" s="8">
        <f>'4'!$M$193</f>
        <v>139</v>
      </c>
      <c r="EA12" s="8">
        <f>'4'!$M$181</f>
        <v>16</v>
      </c>
      <c r="EB12" s="8">
        <f>'4'!$M$180</f>
        <v>16</v>
      </c>
      <c r="EC12" s="8">
        <f>'4'!$M$183</f>
        <v>16</v>
      </c>
      <c r="ED12" s="8">
        <f>'4'!$M$182</f>
        <v>15</v>
      </c>
      <c r="EE12" s="8">
        <f>'4'!$M$185</f>
        <v>126</v>
      </c>
      <c r="EF12" s="8">
        <f>'4'!$M$184</f>
        <v>114</v>
      </c>
      <c r="EG12" s="8">
        <f>'4'!$M$186</f>
        <v>342</v>
      </c>
      <c r="EH12" s="8">
        <f>'4'!$M$187</f>
        <v>356</v>
      </c>
      <c r="EI12" s="8">
        <f>'4'!$M$188</f>
        <v>347</v>
      </c>
      <c r="EJ12" s="8">
        <f>'4'!$M$189</f>
        <v>355</v>
      </c>
      <c r="EK12" s="8">
        <f>'4'!$M$190</f>
        <v>344</v>
      </c>
      <c r="EL12" s="8">
        <f>'4'!$M$191</f>
        <v>233</v>
      </c>
      <c r="EM12" s="8">
        <f>'4'!$M$192</f>
        <v>176</v>
      </c>
      <c r="EN12" s="8">
        <f>'4'!$M$194</f>
        <v>0</v>
      </c>
      <c r="EO12" s="8">
        <f>'4'!$M$195</f>
        <v>0</v>
      </c>
      <c r="EP12" s="8">
        <f>'4'!$M$196</f>
        <v>0</v>
      </c>
      <c r="EQ12" s="8">
        <f>'4'!$M$197</f>
        <v>0</v>
      </c>
      <c r="ER12" s="8">
        <f>'4'!$M$198</f>
        <v>0</v>
      </c>
      <c r="ES12" s="8">
        <f>'4'!$M$199</f>
        <v>0</v>
      </c>
      <c r="ET12" s="8">
        <f>'4'!$M$200</f>
        <v>0</v>
      </c>
      <c r="EU12" s="8">
        <f>'4'!$M$201</f>
        <v>0</v>
      </c>
      <c r="EV12" s="8">
        <f>'4'!$M$202</f>
        <v>0</v>
      </c>
      <c r="EW12" s="8">
        <f>'4'!$M$203</f>
        <v>0</v>
      </c>
      <c r="EX12" s="8">
        <f>'4'!$M$204</f>
        <v>0</v>
      </c>
      <c r="EY12" s="8">
        <f>'4'!$M$205</f>
        <v>0</v>
      </c>
      <c r="EZ12" s="8">
        <f>'4'!$M$207</f>
        <v>0</v>
      </c>
      <c r="FA12" s="8">
        <f>'4'!$M$208</f>
        <v>0</v>
      </c>
      <c r="FB12" s="8">
        <f>'4'!$M$209</f>
        <v>0</v>
      </c>
      <c r="FC12" s="8">
        <f>'4'!$M$210</f>
        <v>0</v>
      </c>
      <c r="FD12" s="8">
        <f>'4'!$M$212</f>
        <v>0</v>
      </c>
      <c r="FE12" s="8">
        <f>'4'!$M$213</f>
        <v>0</v>
      </c>
      <c r="FF12" s="8">
        <f>'4'!$M$214</f>
        <v>0</v>
      </c>
      <c r="FG12" s="8">
        <f>'4'!$M$215</f>
        <v>0</v>
      </c>
      <c r="FH12" s="8">
        <f>'4'!$M$217</f>
        <v>0</v>
      </c>
      <c r="FI12" s="8">
        <f>'4'!$M$218</f>
        <v>0</v>
      </c>
      <c r="FJ12" s="8">
        <f>'4'!$M$219</f>
        <v>0</v>
      </c>
      <c r="FK12" s="8">
        <f>'4'!$M$220</f>
        <v>0</v>
      </c>
      <c r="FL12" s="8">
        <f>'4'!$M$222</f>
        <v>0</v>
      </c>
      <c r="FM12" s="8">
        <f>'3'!$M$223</f>
        <v>0</v>
      </c>
      <c r="FN12" s="8">
        <f>'4'!$M$224</f>
        <v>0</v>
      </c>
      <c r="FO12" s="8">
        <f>'4'!$M$225</f>
        <v>0</v>
      </c>
      <c r="FP12" s="8">
        <f>'4'!$M$227</f>
        <v>0</v>
      </c>
      <c r="FQ12" s="8">
        <f>'4'!$M$228</f>
        <v>0</v>
      </c>
      <c r="FR12" s="8">
        <f>'4'!$M$229</f>
        <v>0</v>
      </c>
      <c r="FS12" s="8">
        <f>'4'!$M$230</f>
        <v>0</v>
      </c>
      <c r="FT12" s="8">
        <f>'4'!$M$232</f>
        <v>0</v>
      </c>
      <c r="FU12" s="8">
        <f>'4'!$M$233</f>
        <v>0</v>
      </c>
      <c r="FV12" s="8">
        <f>'4'!$M$234</f>
        <v>0</v>
      </c>
      <c r="FW12" s="8">
        <f>'4'!$M$235</f>
        <v>0</v>
      </c>
      <c r="FX12" s="8">
        <f>'4'!$M$237</f>
        <v>0</v>
      </c>
      <c r="FY12" s="8">
        <f>'4'!$M$238</f>
        <v>0</v>
      </c>
      <c r="FZ12" s="8">
        <f>'4'!$M$239</f>
        <v>0</v>
      </c>
      <c r="GA12" s="8">
        <f>'4'!$M$240</f>
        <v>0</v>
      </c>
      <c r="GB12" s="8">
        <f>'4'!$M$242</f>
        <v>0</v>
      </c>
      <c r="GC12" s="8">
        <f>'4'!$M$243</f>
        <v>0</v>
      </c>
      <c r="GD12" s="8">
        <f>'4'!$M$244</f>
        <v>0</v>
      </c>
      <c r="GE12" s="8">
        <f>'4'!$M$245</f>
        <v>0</v>
      </c>
      <c r="GF12" s="8">
        <f>'4'!$M$247</f>
        <v>0</v>
      </c>
      <c r="GG12" s="8">
        <f>'4'!$M$248</f>
        <v>0</v>
      </c>
      <c r="GH12" s="8">
        <f>'4'!$M$249</f>
        <v>0</v>
      </c>
      <c r="GI12" s="8">
        <f>'4'!$M$250</f>
        <v>0</v>
      </c>
      <c r="GJ12" s="8">
        <f>'4'!$M$252</f>
        <v>0</v>
      </c>
      <c r="GK12" s="8">
        <f>'4'!$M$253</f>
        <v>0</v>
      </c>
      <c r="GL12" s="8">
        <f>'4'!$M$254</f>
        <v>0</v>
      </c>
      <c r="GM12" s="8">
        <f>'4'!$M$255</f>
        <v>0</v>
      </c>
      <c r="GN12" s="8">
        <f>'4'!$M$257</f>
        <v>0</v>
      </c>
      <c r="GO12" s="8">
        <f>'4'!$M$258</f>
        <v>0</v>
      </c>
      <c r="GP12" s="8">
        <f>'4'!$M$259</f>
        <v>0</v>
      </c>
      <c r="GQ12" s="8">
        <f>'4'!$M$260</f>
        <v>0</v>
      </c>
      <c r="GR12" s="8">
        <f>'4'!$M$262</f>
        <v>0</v>
      </c>
      <c r="GS12" s="8">
        <f>'4'!$M$263</f>
        <v>0</v>
      </c>
      <c r="GT12" s="8">
        <f>'4'!$M$264</f>
        <v>0</v>
      </c>
      <c r="GU12" s="8">
        <f>'4'!$M$265</f>
        <v>0</v>
      </c>
      <c r="GV12" s="8">
        <f>'4'!$M$267</f>
        <v>0</v>
      </c>
      <c r="GW12" s="8">
        <f>'4'!$M$268</f>
        <v>0</v>
      </c>
      <c r="GX12" s="8">
        <f>'4'!$M$269</f>
        <v>0</v>
      </c>
      <c r="GY12" s="8">
        <f>'4'!$M$270</f>
        <v>0</v>
      </c>
    </row>
    <row r="13" spans="1:207" ht="15" customHeight="1" x14ac:dyDescent="0.2">
      <c r="B13" s="8"/>
      <c r="C13" s="8"/>
      <c r="D13" s="37">
        <f>'5'!M9</f>
        <v>1</v>
      </c>
      <c r="E13" s="8">
        <v>1</v>
      </c>
      <c r="F13" s="8">
        <v>1</v>
      </c>
      <c r="G13" s="8"/>
      <c r="H13" s="8"/>
      <c r="I13" s="8">
        <f>'5'!$M$59</f>
        <v>0</v>
      </c>
      <c r="J13" s="8">
        <f>'5'!$M$60</f>
        <v>0</v>
      </c>
      <c r="K13" s="8">
        <f>'5'!$M$61</f>
        <v>0</v>
      </c>
      <c r="L13" s="8">
        <f>'5'!$M$62</f>
        <v>0</v>
      </c>
      <c r="M13" s="8">
        <f>'5'!$M$63</f>
        <v>0</v>
      </c>
      <c r="N13" s="8">
        <f>'5'!$M$64</f>
        <v>0</v>
      </c>
      <c r="O13" s="8">
        <f>'5'!$M$65</f>
        <v>0</v>
      </c>
      <c r="P13" s="8">
        <f>'5'!$M$66</f>
        <v>0</v>
      </c>
      <c r="Q13" s="8">
        <f>'5'!$M$67</f>
        <v>0</v>
      </c>
      <c r="R13" s="8">
        <f>'5'!$M$68</f>
        <v>0</v>
      </c>
      <c r="S13" s="8">
        <f>'5'!$M$69</f>
        <v>0</v>
      </c>
      <c r="T13" s="8">
        <f>'5'!$M$70</f>
        <v>0</v>
      </c>
      <c r="U13" s="8">
        <f>'5'!$M$71</f>
        <v>0</v>
      </c>
      <c r="V13" s="8">
        <f>'5'!$M$72</f>
        <v>0</v>
      </c>
      <c r="W13" s="8">
        <f>'5'!$M$73</f>
        <v>0</v>
      </c>
      <c r="X13" s="8">
        <f>'5'!$M$74</f>
        <v>0</v>
      </c>
      <c r="Y13" s="8">
        <f>'5'!$M$75</f>
        <v>0</v>
      </c>
      <c r="Z13" s="8">
        <f>'5'!$M$76</f>
        <v>0</v>
      </c>
      <c r="AA13" s="8">
        <f>'5'!$M$77</f>
        <v>0</v>
      </c>
      <c r="AB13" s="8">
        <f>'5'!$M$78</f>
        <v>0</v>
      </c>
      <c r="AC13" s="8">
        <f>'5'!$M$79</f>
        <v>0</v>
      </c>
      <c r="AD13" s="8">
        <f>'5'!$M$80</f>
        <v>0</v>
      </c>
      <c r="AE13" s="8">
        <f>'5'!$M$81</f>
        <v>0</v>
      </c>
      <c r="AF13" s="8">
        <f>'5'!$M$82</f>
        <v>0</v>
      </c>
      <c r="AG13" s="8">
        <f>'5'!$M$83</f>
        <v>0</v>
      </c>
      <c r="AH13" s="8">
        <f>'5'!$M$84</f>
        <v>0</v>
      </c>
      <c r="AI13" s="8">
        <f>'5'!$M$85</f>
        <v>0</v>
      </c>
      <c r="AJ13" s="8">
        <f>'5'!$M$86</f>
        <v>0</v>
      </c>
      <c r="AK13" s="8">
        <f>'5'!$M$87</f>
        <v>0</v>
      </c>
      <c r="AL13" s="8">
        <f>'5'!$M$88</f>
        <v>0</v>
      </c>
      <c r="AM13" s="8">
        <f>'5'!$M$89</f>
        <v>0</v>
      </c>
      <c r="AN13" s="8">
        <f>'5'!$M$90</f>
        <v>0</v>
      </c>
      <c r="AO13" s="8">
        <f>'5'!$M$91</f>
        <v>0</v>
      </c>
      <c r="AP13" s="8">
        <f>'5'!$M$92</f>
        <v>0</v>
      </c>
      <c r="AQ13" s="8">
        <f>'5'!$M$93</f>
        <v>0</v>
      </c>
      <c r="AR13" s="8">
        <f>'5'!$M$94</f>
        <v>0</v>
      </c>
      <c r="AS13" s="8">
        <f>'5'!$M$95</f>
        <v>0</v>
      </c>
      <c r="AT13" s="8">
        <f>'5'!$M$96</f>
        <v>0</v>
      </c>
      <c r="AU13" s="8">
        <f>'5'!$M$97</f>
        <v>3</v>
      </c>
      <c r="AV13" s="8">
        <f>'5'!$M$98</f>
        <v>300</v>
      </c>
      <c r="AW13" s="8">
        <f>'5'!$M$99</f>
        <v>1</v>
      </c>
      <c r="AX13" s="8">
        <f>'5'!$M$100</f>
        <v>100</v>
      </c>
      <c r="AY13" s="8">
        <f>'5'!$M$101</f>
        <v>0</v>
      </c>
      <c r="AZ13" s="8">
        <f>'5'!$M$102</f>
        <v>0</v>
      </c>
      <c r="BA13" s="8">
        <f>'5'!$M$103</f>
        <v>0</v>
      </c>
      <c r="BB13" s="8">
        <f>'5'!$M$104</f>
        <v>0</v>
      </c>
      <c r="BC13" s="8">
        <f>'5'!$M$105</f>
        <v>0</v>
      </c>
      <c r="BD13" s="8">
        <f>'5'!$M$106</f>
        <v>0</v>
      </c>
      <c r="BE13" s="8">
        <f>'5'!$M$107</f>
        <v>0</v>
      </c>
      <c r="BF13" s="8">
        <f>'5'!$M$108</f>
        <v>0</v>
      </c>
      <c r="BG13" s="8">
        <f>'5'!$M$109</f>
        <v>0</v>
      </c>
      <c r="BH13" s="8">
        <f>'5'!$M$110</f>
        <v>0</v>
      </c>
      <c r="BI13" s="8">
        <f>'5'!$M$111</f>
        <v>0</v>
      </c>
      <c r="BJ13" s="8">
        <f>'5'!$M$112</f>
        <v>0</v>
      </c>
      <c r="BK13" s="8">
        <f>'5'!$M$113</f>
        <v>0</v>
      </c>
      <c r="BL13" s="8">
        <f>'5'!$M$114</f>
        <v>0</v>
      </c>
      <c r="BM13" s="8">
        <f>'5'!$M$115</f>
        <v>0</v>
      </c>
      <c r="BN13" s="8">
        <f>'5'!$M$116</f>
        <v>0</v>
      </c>
      <c r="BO13" s="8">
        <f>'5'!$M$117</f>
        <v>11</v>
      </c>
      <c r="BP13" s="8">
        <f>'5'!$M$118</f>
        <v>332</v>
      </c>
      <c r="BQ13" s="8">
        <f>'5'!$M$119</f>
        <v>0</v>
      </c>
      <c r="BR13" s="8">
        <f>'5'!$M$120</f>
        <v>0</v>
      </c>
      <c r="BS13" s="8">
        <f>'5'!$M$121</f>
        <v>0</v>
      </c>
      <c r="BT13" s="8">
        <f>'5'!$M$122</f>
        <v>0</v>
      </c>
      <c r="BU13" s="8">
        <f>'5'!$M$123</f>
        <v>0</v>
      </c>
      <c r="BV13" s="8">
        <f>'5'!$M$124</f>
        <v>0</v>
      </c>
      <c r="BW13" s="8">
        <f>'5'!$M$125</f>
        <v>15</v>
      </c>
      <c r="BX13" s="8">
        <f>'5'!$M$126</f>
        <v>732</v>
      </c>
      <c r="BY13" s="8">
        <f>'5'!$M$127</f>
        <v>0</v>
      </c>
      <c r="BZ13" s="8">
        <f>'5'!$M$128</f>
        <v>0</v>
      </c>
      <c r="CA13" s="8">
        <f>'5'!$M$129</f>
        <v>0</v>
      </c>
      <c r="CB13" s="8">
        <f>'5'!$M$130</f>
        <v>0</v>
      </c>
      <c r="CC13" s="8">
        <f>'5'!$M$131</f>
        <v>0</v>
      </c>
      <c r="CD13" s="8">
        <f>'5'!$M$132</f>
        <v>0</v>
      </c>
      <c r="CE13" s="8">
        <f>'5'!$M$133</f>
        <v>0</v>
      </c>
      <c r="CF13" s="8">
        <f>'5'!$M$134</f>
        <v>0</v>
      </c>
      <c r="CG13" s="8">
        <f>'5'!$M$135</f>
        <v>0</v>
      </c>
      <c r="CH13" s="8">
        <f>'5'!$M$136</f>
        <v>0</v>
      </c>
      <c r="CI13" s="8">
        <f>'5'!$M$137</f>
        <v>0</v>
      </c>
      <c r="CJ13" s="8">
        <f>'5'!$M$138</f>
        <v>0</v>
      </c>
      <c r="CK13" s="8">
        <f>'5'!$M$139</f>
        <v>0</v>
      </c>
      <c r="CL13" s="8">
        <f>'5'!$M$140</f>
        <v>0</v>
      </c>
      <c r="CM13" s="8">
        <f>'5'!$M$141</f>
        <v>0</v>
      </c>
      <c r="CN13" s="8">
        <f>'5'!$M$142</f>
        <v>0</v>
      </c>
      <c r="CO13" s="8">
        <f>'5'!$M$143</f>
        <v>0</v>
      </c>
      <c r="CP13" s="8">
        <f>'5'!$M$144</f>
        <v>0</v>
      </c>
      <c r="CQ13" s="8">
        <f>'5'!$M$145</f>
        <v>0</v>
      </c>
      <c r="CR13" s="8">
        <f>'5'!$M$146</f>
        <v>0</v>
      </c>
      <c r="CS13" s="8">
        <f>'5'!$M$147</f>
        <v>0</v>
      </c>
      <c r="CT13" s="8">
        <f>'5'!$M$148</f>
        <v>0</v>
      </c>
      <c r="CU13" s="8">
        <f>'5'!$M$149</f>
        <v>0</v>
      </c>
      <c r="CV13" s="8">
        <f>'5'!$M$150</f>
        <v>0</v>
      </c>
      <c r="CW13" s="8">
        <f>'5'!$M$151</f>
        <v>0</v>
      </c>
      <c r="CX13" s="8">
        <f>'5'!$M$152</f>
        <v>0</v>
      </c>
      <c r="CY13" s="8">
        <f>'5'!$M$153</f>
        <v>0</v>
      </c>
      <c r="CZ13" s="8">
        <f>'5'!$M$154</f>
        <v>0</v>
      </c>
      <c r="DA13" s="8">
        <f>'5'!$M$155</f>
        <v>0</v>
      </c>
      <c r="DB13" s="8">
        <f>'5'!$M$156</f>
        <v>0</v>
      </c>
      <c r="DC13" s="8">
        <f>'5'!$M$157</f>
        <v>0</v>
      </c>
      <c r="DD13" s="8">
        <f>'5'!$M$158</f>
        <v>0</v>
      </c>
      <c r="DE13" s="8">
        <f>'5'!$M$159</f>
        <v>0</v>
      </c>
      <c r="DF13" s="8">
        <f>'5'!$M$160</f>
        <v>0</v>
      </c>
      <c r="DG13" s="8">
        <f>'5'!$M$161</f>
        <v>780</v>
      </c>
      <c r="DH13" s="8">
        <f>'5'!$M$162</f>
        <v>1935</v>
      </c>
      <c r="DI13" s="8">
        <f>'5'!$M$163</f>
        <v>0</v>
      </c>
      <c r="DJ13" s="8">
        <f>'5'!$M$164</f>
        <v>0</v>
      </c>
      <c r="DK13" s="8">
        <f>'5'!$M$165</f>
        <v>50</v>
      </c>
      <c r="DL13" s="8">
        <f>'5'!$M$166</f>
        <v>2040</v>
      </c>
      <c r="DM13" s="8">
        <f>'5'!$M$167</f>
        <v>0</v>
      </c>
      <c r="DN13" s="8">
        <f>'5'!$M$168</f>
        <v>0</v>
      </c>
      <c r="DO13" s="8">
        <f>'5'!$M$169</f>
        <v>0</v>
      </c>
      <c r="DP13" s="8">
        <f>'5'!$M$170</f>
        <v>0</v>
      </c>
      <c r="DQ13" s="8">
        <f>'5'!$M$171</f>
        <v>17</v>
      </c>
      <c r="DR13" s="8">
        <f>'5'!$M$172</f>
        <v>280</v>
      </c>
      <c r="DS13" s="8">
        <f>'5'!$M$173</f>
        <v>26</v>
      </c>
      <c r="DT13" s="8">
        <f>'5'!$M$174</f>
        <v>935</v>
      </c>
      <c r="DU13" s="8">
        <f>'5'!$M$175</f>
        <v>242</v>
      </c>
      <c r="DV13" s="8">
        <f>'5'!$M$176</f>
        <v>16500</v>
      </c>
      <c r="DW13" s="164">
        <f>'5'!$M$177</f>
        <v>1115</v>
      </c>
      <c r="DX13" s="8">
        <f>'5'!$M$178</f>
        <v>21690</v>
      </c>
      <c r="DY13" s="8">
        <f>'5'!$M$179</f>
        <v>534</v>
      </c>
      <c r="DZ13" s="8">
        <f>'5'!$M$193</f>
        <v>194</v>
      </c>
      <c r="EA13" s="8">
        <f>'5'!$M$181</f>
        <v>30</v>
      </c>
      <c r="EB13" s="8">
        <f>'5'!$M$180</f>
        <v>30</v>
      </c>
      <c r="EC13" s="8">
        <f>'5'!$M$183</f>
        <v>30</v>
      </c>
      <c r="ED13" s="8">
        <f>'5'!$M$182</f>
        <v>26</v>
      </c>
      <c r="EE13" s="8">
        <f>'5'!$M$185</f>
        <v>172</v>
      </c>
      <c r="EF13" s="8">
        <f>'5'!$M$184</f>
        <v>156</v>
      </c>
      <c r="EG13" s="8">
        <f>'5'!$M$186</f>
        <v>523</v>
      </c>
      <c r="EH13" s="8">
        <f>'5'!$M$187</f>
        <v>534</v>
      </c>
      <c r="EI13" s="8">
        <f>'5'!$M$188</f>
        <v>528</v>
      </c>
      <c r="EJ13" s="8">
        <f>'5'!$M$189</f>
        <v>528</v>
      </c>
      <c r="EK13" s="8">
        <f>'5'!$M$190</f>
        <v>515</v>
      </c>
      <c r="EL13" s="8">
        <f>'5'!$M$191</f>
        <v>431</v>
      </c>
      <c r="EM13" s="8">
        <f>'5'!$M$192</f>
        <v>283</v>
      </c>
      <c r="EN13" s="8">
        <f>'5'!$M$194</f>
        <v>8</v>
      </c>
      <c r="EO13" s="8">
        <f>'5'!$M$195</f>
        <v>32</v>
      </c>
      <c r="EP13" s="8">
        <f>'5'!$M$196</f>
        <v>3</v>
      </c>
      <c r="EQ13" s="8">
        <f>'5'!$M$197</f>
        <v>300</v>
      </c>
      <c r="ER13" s="8">
        <f>'5'!$M$198</f>
        <v>0</v>
      </c>
      <c r="ES13" s="8">
        <f>'5'!$M$199</f>
        <v>0</v>
      </c>
      <c r="ET13" s="8">
        <f>'5'!$M$200</f>
        <v>0</v>
      </c>
      <c r="EU13" s="8">
        <f>'5'!$M$201</f>
        <v>0</v>
      </c>
      <c r="EV13" s="8">
        <f>'5'!$M$202</f>
        <v>0</v>
      </c>
      <c r="EW13" s="8">
        <f>'5'!$M$203</f>
        <v>0</v>
      </c>
      <c r="EX13" s="8">
        <f>'5'!$M$204</f>
        <v>0</v>
      </c>
      <c r="EY13" s="8">
        <f>'5'!$M$205</f>
        <v>0</v>
      </c>
      <c r="EZ13" s="8">
        <f>'5'!$M$207</f>
        <v>0</v>
      </c>
      <c r="FA13" s="8">
        <f>'5'!$M$208</f>
        <v>0</v>
      </c>
      <c r="FB13" s="8">
        <f>'5'!$M$209</f>
        <v>0</v>
      </c>
      <c r="FC13" s="8">
        <f>'5'!$M$210</f>
        <v>0</v>
      </c>
      <c r="FD13" s="8">
        <f>'5'!$M$212</f>
        <v>0</v>
      </c>
      <c r="FE13" s="8">
        <f>'5'!$M$213</f>
        <v>0</v>
      </c>
      <c r="FF13" s="8">
        <f>'5'!$M$214</f>
        <v>0</v>
      </c>
      <c r="FG13" s="8">
        <f>'5'!$M$215</f>
        <v>0</v>
      </c>
      <c r="FH13" s="8">
        <f>'5'!$M$217</f>
        <v>0</v>
      </c>
      <c r="FI13" s="8">
        <f>'5'!$M$218</f>
        <v>0</v>
      </c>
      <c r="FJ13" s="8">
        <f>'5'!$M$219</f>
        <v>0</v>
      </c>
      <c r="FK13" s="8">
        <f>'5'!$M$220</f>
        <v>0</v>
      </c>
      <c r="FL13" s="8">
        <f>'5'!$M$222</f>
        <v>0</v>
      </c>
      <c r="FM13" s="8">
        <f>'3'!$M$223</f>
        <v>0</v>
      </c>
      <c r="FN13" s="8">
        <f>'5'!$M$224</f>
        <v>0</v>
      </c>
      <c r="FO13" s="8">
        <f>'5'!$M$225</f>
        <v>0</v>
      </c>
      <c r="FP13" s="8">
        <f>'5'!$M$227</f>
        <v>0</v>
      </c>
      <c r="FQ13" s="8">
        <f>'5'!$M$228</f>
        <v>0</v>
      </c>
      <c r="FR13" s="8">
        <f>'5'!$M$229</f>
        <v>0</v>
      </c>
      <c r="FS13" s="8">
        <f>'5'!$M$230</f>
        <v>0</v>
      </c>
      <c r="FT13" s="8">
        <f>'5'!$M$232</f>
        <v>0</v>
      </c>
      <c r="FU13" s="8">
        <f>'5'!$M$233</f>
        <v>0</v>
      </c>
      <c r="FV13" s="8">
        <f>'5'!$M$234</f>
        <v>0</v>
      </c>
      <c r="FW13" s="8">
        <f>'5'!$M$235</f>
        <v>0</v>
      </c>
      <c r="FX13" s="8">
        <f>'5'!$M$237</f>
        <v>0</v>
      </c>
      <c r="FY13" s="8">
        <f>'5'!$M$238</f>
        <v>0</v>
      </c>
      <c r="FZ13" s="8">
        <f>'5'!$M$239</f>
        <v>0</v>
      </c>
      <c r="GA13" s="8">
        <f>'5'!$M$240</f>
        <v>0</v>
      </c>
      <c r="GB13" s="8">
        <f>'5'!$M$242</f>
        <v>0</v>
      </c>
      <c r="GC13" s="8">
        <f>'5'!$M$243</f>
        <v>0</v>
      </c>
      <c r="GD13" s="8">
        <f>'5'!$M$244</f>
        <v>0</v>
      </c>
      <c r="GE13" s="8">
        <f>'5'!$M$245</f>
        <v>0</v>
      </c>
      <c r="GF13" s="8">
        <f>'5'!$M$247</f>
        <v>0</v>
      </c>
      <c r="GG13" s="8">
        <f>'5'!$M$248</f>
        <v>0</v>
      </c>
      <c r="GH13" s="8">
        <f>'5'!$M$249</f>
        <v>0</v>
      </c>
      <c r="GI13" s="8">
        <f>'5'!$M$250</f>
        <v>0</v>
      </c>
      <c r="GJ13" s="8">
        <f>'5'!$M$252</f>
        <v>0</v>
      </c>
      <c r="GK13" s="8">
        <f>'5'!$M$253</f>
        <v>0</v>
      </c>
      <c r="GL13" s="8">
        <f>'5'!$M$254</f>
        <v>0</v>
      </c>
      <c r="GM13" s="8">
        <f>'5'!$M$255</f>
        <v>0</v>
      </c>
      <c r="GN13" s="8">
        <f>'5'!$M$257</f>
        <v>0</v>
      </c>
      <c r="GO13" s="8">
        <f>'5'!$M$258</f>
        <v>0</v>
      </c>
      <c r="GP13" s="8">
        <f>'5'!$M$259</f>
        <v>0</v>
      </c>
      <c r="GQ13" s="8">
        <f>'5'!$M$260</f>
        <v>0</v>
      </c>
      <c r="GR13" s="8">
        <f>'5'!$M$262</f>
        <v>0</v>
      </c>
      <c r="GS13" s="8">
        <f>'5'!$M$263</f>
        <v>0</v>
      </c>
      <c r="GT13" s="8">
        <f>'5'!$M$264</f>
        <v>0</v>
      </c>
      <c r="GU13" s="8">
        <f>'5'!$M$265</f>
        <v>0</v>
      </c>
      <c r="GV13" s="8">
        <f>'5'!$M$267</f>
        <v>0</v>
      </c>
      <c r="GW13" s="8">
        <f>'5'!$M$268</f>
        <v>0</v>
      </c>
      <c r="GX13" s="8">
        <f>'5'!$M$269</f>
        <v>0</v>
      </c>
      <c r="GY13" s="8">
        <f>'5'!$M$270</f>
        <v>0</v>
      </c>
    </row>
    <row r="14" spans="1:207" ht="15" customHeight="1" x14ac:dyDescent="0.2">
      <c r="B14" s="8"/>
      <c r="C14" s="8"/>
      <c r="D14" s="37">
        <f>'6'!M9</f>
        <v>1</v>
      </c>
      <c r="E14" s="8">
        <v>1</v>
      </c>
      <c r="F14" s="8">
        <v>1</v>
      </c>
      <c r="G14" s="8"/>
      <c r="H14" s="8"/>
      <c r="I14" s="8">
        <f>'6'!$M$59</f>
        <v>3</v>
      </c>
      <c r="J14" s="8">
        <f>'6'!$M$60</f>
        <v>83</v>
      </c>
      <c r="K14" s="8">
        <f>'6'!$M$61</f>
        <v>9</v>
      </c>
      <c r="L14" s="8">
        <f>'6'!$M$62</f>
        <v>148</v>
      </c>
      <c r="M14" s="8">
        <f>'6'!$M$63</f>
        <v>6</v>
      </c>
      <c r="N14" s="8">
        <f>'6'!$M$64</f>
        <v>256</v>
      </c>
      <c r="O14" s="8">
        <f>'6'!$M$65</f>
        <v>9</v>
      </c>
      <c r="P14" s="8">
        <f>'6'!$M$66</f>
        <v>338</v>
      </c>
      <c r="Q14" s="8">
        <f>'6'!$M$67</f>
        <v>0</v>
      </c>
      <c r="R14" s="8">
        <f>'6'!$M$68</f>
        <v>0</v>
      </c>
      <c r="S14" s="8">
        <f>'6'!$M$69</f>
        <v>6</v>
      </c>
      <c r="T14" s="8">
        <f>'6'!$M$70</f>
        <v>65</v>
      </c>
      <c r="U14" s="8">
        <f>'6'!$M$71</f>
        <v>3</v>
      </c>
      <c r="V14" s="8">
        <f>'6'!$M$72</f>
        <v>83</v>
      </c>
      <c r="W14" s="8">
        <f>'6'!$M$73</f>
        <v>0</v>
      </c>
      <c r="X14" s="8">
        <f>'6'!$M$74</f>
        <v>0</v>
      </c>
      <c r="Y14" s="8">
        <f>'6'!$M$75</f>
        <v>0</v>
      </c>
      <c r="Z14" s="8">
        <f>'6'!$M$76</f>
        <v>0</v>
      </c>
      <c r="AA14" s="8">
        <f>'6'!$M$77</f>
        <v>0</v>
      </c>
      <c r="AB14" s="8">
        <f>'6'!$M$78</f>
        <v>0</v>
      </c>
      <c r="AC14" s="8">
        <f>'6'!$M$79</f>
        <v>0</v>
      </c>
      <c r="AD14" s="8">
        <f>'6'!$M$80</f>
        <v>0</v>
      </c>
      <c r="AE14" s="8">
        <f>'6'!$M$81</f>
        <v>0</v>
      </c>
      <c r="AF14" s="8">
        <f>'6'!$M$82</f>
        <v>0</v>
      </c>
      <c r="AG14" s="8">
        <f>'6'!$M$83</f>
        <v>12</v>
      </c>
      <c r="AH14" s="8">
        <f>'6'!$M$84</f>
        <v>374</v>
      </c>
      <c r="AI14" s="8">
        <f>'6'!$M$85</f>
        <v>0</v>
      </c>
      <c r="AJ14" s="8">
        <f>'6'!$M$86</f>
        <v>0</v>
      </c>
      <c r="AK14" s="8">
        <f>'6'!$M$87</f>
        <v>0</v>
      </c>
      <c r="AL14" s="8">
        <f>'6'!$M$88</f>
        <v>0</v>
      </c>
      <c r="AM14" s="8">
        <f>'6'!$M$89</f>
        <v>6</v>
      </c>
      <c r="AN14" s="8">
        <f>'6'!$M$90</f>
        <v>83</v>
      </c>
      <c r="AO14" s="454">
        <f>'6'!$M$91</f>
        <v>54</v>
      </c>
      <c r="AP14" s="8">
        <f>'6'!$M$92</f>
        <v>1430</v>
      </c>
      <c r="AQ14" s="8">
        <f>'6'!$M$93</f>
        <v>32</v>
      </c>
      <c r="AR14" s="8">
        <f>'6'!$M$94</f>
        <v>1966</v>
      </c>
      <c r="AS14" s="8">
        <f>'6'!$M$95</f>
        <v>62</v>
      </c>
      <c r="AT14" s="8">
        <f>'6'!$M$96</f>
        <v>620</v>
      </c>
      <c r="AU14" s="8">
        <f>'6'!$M$97</f>
        <v>29</v>
      </c>
      <c r="AV14" s="8">
        <f>'6'!$M$98</f>
        <v>435</v>
      </c>
      <c r="AW14" s="8">
        <f>'6'!$M$99</f>
        <v>32</v>
      </c>
      <c r="AX14" s="8">
        <f>'6'!$M$100</f>
        <v>320</v>
      </c>
      <c r="AY14" s="8">
        <f>'6'!$M$101</f>
        <v>0</v>
      </c>
      <c r="AZ14" s="8">
        <f>'6'!$M$102</f>
        <v>0</v>
      </c>
      <c r="BA14" s="8">
        <f>'6'!$M$103</f>
        <v>32</v>
      </c>
      <c r="BB14" s="8">
        <f>'6'!$M$104</f>
        <v>432</v>
      </c>
      <c r="BC14" s="8">
        <f>'6'!$M$105</f>
        <v>1</v>
      </c>
      <c r="BD14" s="8">
        <f>'6'!$M$106</f>
        <v>11</v>
      </c>
      <c r="BE14" s="8">
        <f>'6'!$M$107</f>
        <v>29</v>
      </c>
      <c r="BF14" s="8">
        <f>'6'!$M$108</f>
        <v>435</v>
      </c>
      <c r="BG14" s="8">
        <f>'6'!$M$109</f>
        <v>0</v>
      </c>
      <c r="BH14" s="8">
        <f>'6'!$M$110</f>
        <v>0</v>
      </c>
      <c r="BI14" s="8">
        <f>'6'!$M$111</f>
        <v>4</v>
      </c>
      <c r="BJ14" s="8">
        <f>'6'!$M$112</f>
        <v>236</v>
      </c>
      <c r="BK14" s="8">
        <f>'6'!$M$113</f>
        <v>0</v>
      </c>
      <c r="BL14" s="8">
        <f>'6'!$M$114</f>
        <v>0</v>
      </c>
      <c r="BM14" s="8">
        <f>'6'!$M$115</f>
        <v>0</v>
      </c>
      <c r="BN14" s="8">
        <f>'6'!$M$116</f>
        <v>0</v>
      </c>
      <c r="BO14" s="8">
        <f>'6'!$M$117</f>
        <v>32</v>
      </c>
      <c r="BP14" s="8">
        <f>'6'!$M$118</f>
        <v>320</v>
      </c>
      <c r="BQ14" s="8">
        <f>'6'!$M$119</f>
        <v>0</v>
      </c>
      <c r="BR14" s="8">
        <f>'6'!$M$120</f>
        <v>0</v>
      </c>
      <c r="BS14" s="8">
        <f>'6'!$M$121</f>
        <v>1</v>
      </c>
      <c r="BT14" s="8">
        <f>'6'!$M$122</f>
        <v>11</v>
      </c>
      <c r="BU14" s="8">
        <f>'6'!$M$123</f>
        <v>0</v>
      </c>
      <c r="BV14" s="8">
        <f>'6'!$M$124</f>
        <v>0</v>
      </c>
      <c r="BW14" s="8">
        <f>'6'!$M$125</f>
        <v>253</v>
      </c>
      <c r="BX14" s="8">
        <f>'6'!$M$126</f>
        <v>4775</v>
      </c>
      <c r="BY14" s="8">
        <f>'6'!$M$127</f>
        <v>0</v>
      </c>
      <c r="BZ14" s="8">
        <f>'6'!$M$128</f>
        <v>0</v>
      </c>
      <c r="CA14" s="8">
        <f>'6'!$M$129</f>
        <v>0</v>
      </c>
      <c r="CB14" s="8">
        <f>'6'!$M$130</f>
        <v>0</v>
      </c>
      <c r="CC14" s="8">
        <f>'6'!$M$131</f>
        <v>4</v>
      </c>
      <c r="CD14" s="8">
        <f>'6'!$M$132</f>
        <v>550</v>
      </c>
      <c r="CE14" s="8">
        <f>'6'!$M$133</f>
        <v>4</v>
      </c>
      <c r="CF14" s="8">
        <f>'6'!$M$134</f>
        <v>550</v>
      </c>
      <c r="CG14" s="8">
        <f>'6'!$M$135</f>
        <v>0</v>
      </c>
      <c r="CH14" s="8">
        <f>'6'!$M$136</f>
        <v>0</v>
      </c>
      <c r="CI14" s="8">
        <f>'6'!$M$137</f>
        <v>0</v>
      </c>
      <c r="CJ14" s="8">
        <f>'6'!$M$138</f>
        <v>0</v>
      </c>
      <c r="CK14" s="8">
        <f>'6'!$M$139</f>
        <v>0</v>
      </c>
      <c r="CL14" s="8">
        <f>'6'!$M$140</f>
        <v>0</v>
      </c>
      <c r="CM14" s="8">
        <f>'6'!$M$141</f>
        <v>0</v>
      </c>
      <c r="CN14" s="8">
        <f>'6'!$M$142</f>
        <v>0</v>
      </c>
      <c r="CO14" s="8">
        <f>'6'!$M$143</f>
        <v>0</v>
      </c>
      <c r="CP14" s="8">
        <f>'6'!$M$144</f>
        <v>0</v>
      </c>
      <c r="CQ14" s="8">
        <f>'6'!$M$145</f>
        <v>0</v>
      </c>
      <c r="CR14" s="8">
        <f>'6'!$M$146</f>
        <v>0</v>
      </c>
      <c r="CS14" s="8">
        <f>'6'!$M$147</f>
        <v>0</v>
      </c>
      <c r="CT14" s="8">
        <f>'6'!$M$148</f>
        <v>0</v>
      </c>
      <c r="CU14" s="8">
        <f>'6'!$M$149</f>
        <v>0</v>
      </c>
      <c r="CV14" s="8">
        <f>'6'!$M$150</f>
        <v>0</v>
      </c>
      <c r="CW14" s="8">
        <f>'6'!$M$151</f>
        <v>4</v>
      </c>
      <c r="CX14" s="8">
        <f>'6'!$M$152</f>
        <v>550</v>
      </c>
      <c r="CY14" s="8">
        <f>'6'!$M$153</f>
        <v>0</v>
      </c>
      <c r="CZ14" s="8">
        <f>'6'!$M$154</f>
        <v>0</v>
      </c>
      <c r="DA14" s="8">
        <f>'6'!$M$155</f>
        <v>0</v>
      </c>
      <c r="DB14" s="8">
        <f>'6'!$M$156</f>
        <v>0</v>
      </c>
      <c r="DC14" s="8">
        <f>'6'!$M$157</f>
        <v>0</v>
      </c>
      <c r="DD14" s="8">
        <f>'6'!$M$158</f>
        <v>0</v>
      </c>
      <c r="DE14" s="8">
        <f>'6'!$M$159</f>
        <v>12</v>
      </c>
      <c r="DF14" s="8">
        <f>'6'!$M$160</f>
        <v>1650</v>
      </c>
      <c r="DG14" s="8">
        <f>'6'!$M$161</f>
        <v>780</v>
      </c>
      <c r="DH14" s="8">
        <f>'6'!$M$162</f>
        <v>1935</v>
      </c>
      <c r="DI14" s="8">
        <f>'6'!$M$163</f>
        <v>0</v>
      </c>
      <c r="DJ14" s="8">
        <f>'6'!$M$164</f>
        <v>0</v>
      </c>
      <c r="DK14" s="8">
        <f>'6'!$M$165</f>
        <v>50</v>
      </c>
      <c r="DL14" s="8">
        <f>'6'!$M$166</f>
        <v>2040</v>
      </c>
      <c r="DM14" s="8">
        <f>'6'!$M$167</f>
        <v>0</v>
      </c>
      <c r="DN14" s="8">
        <f>'6'!$M$168</f>
        <v>0</v>
      </c>
      <c r="DO14" s="8">
        <f>'6'!$M$169</f>
        <v>0</v>
      </c>
      <c r="DP14" s="8">
        <f>'6'!$M$170</f>
        <v>0</v>
      </c>
      <c r="DQ14" s="8">
        <f>'6'!$M$171</f>
        <v>17</v>
      </c>
      <c r="DR14" s="8">
        <f>'6'!$M$172</f>
        <v>280</v>
      </c>
      <c r="DS14" s="8">
        <f>'6'!$M$173</f>
        <v>26</v>
      </c>
      <c r="DT14" s="8">
        <f>'6'!$M$174</f>
        <v>935</v>
      </c>
      <c r="DU14" s="8">
        <f>'6'!$M$175</f>
        <v>242</v>
      </c>
      <c r="DV14" s="8">
        <f>'6'!$M$176</f>
        <v>16500</v>
      </c>
      <c r="DW14" s="164">
        <f>'6'!$M$177</f>
        <v>1115</v>
      </c>
      <c r="DX14" s="8">
        <f>'6'!$M$178</f>
        <v>21690</v>
      </c>
      <c r="DY14" s="8">
        <f>'6'!$M$179</f>
        <v>441</v>
      </c>
      <c r="DZ14" s="8">
        <f>'6'!$M$193</f>
        <v>154</v>
      </c>
      <c r="EA14" s="8">
        <f>'6'!$M$181</f>
        <v>21</v>
      </c>
      <c r="EB14" s="8">
        <f>'6'!$M$180</f>
        <v>21</v>
      </c>
      <c r="EC14" s="8">
        <f>'6'!$M$183</f>
        <v>21</v>
      </c>
      <c r="ED14" s="8">
        <f>'6'!$M$182</f>
        <v>13</v>
      </c>
      <c r="EE14" s="8">
        <f>'6'!$M$185</f>
        <v>158</v>
      </c>
      <c r="EF14" s="8">
        <f>'6'!$M$184</f>
        <v>143</v>
      </c>
      <c r="EG14" s="8">
        <f>'6'!$M$186</f>
        <v>439</v>
      </c>
      <c r="EH14" s="8">
        <f>'6'!$M$187</f>
        <v>425</v>
      </c>
      <c r="EI14" s="8">
        <f>'6'!$M$188</f>
        <v>429</v>
      </c>
      <c r="EJ14" s="8">
        <f>'6'!$M$189</f>
        <v>431</v>
      </c>
      <c r="EK14" s="8">
        <f>'6'!$M$190</f>
        <v>311</v>
      </c>
      <c r="EL14" s="8">
        <f>'6'!$M$191</f>
        <v>237</v>
      </c>
      <c r="EM14" s="8">
        <f>'6'!$M$192</f>
        <v>383</v>
      </c>
      <c r="EN14" s="8">
        <f>'6'!$M$194</f>
        <v>0</v>
      </c>
      <c r="EO14" s="8">
        <f>'6'!$M$195</f>
        <v>0</v>
      </c>
      <c r="EP14" s="8">
        <f>'6'!$M$196</f>
        <v>1</v>
      </c>
      <c r="EQ14" s="8">
        <f>'6'!$M$197</f>
        <v>100</v>
      </c>
      <c r="ER14" s="8">
        <f>'6'!$M$198</f>
        <v>0</v>
      </c>
      <c r="ES14" s="8">
        <f>'6'!$M$199</f>
        <v>0</v>
      </c>
      <c r="ET14" s="8">
        <f>'6'!$M$200</f>
        <v>3</v>
      </c>
      <c r="EU14" s="8">
        <f>'6'!$M$201</f>
        <v>3</v>
      </c>
      <c r="EV14" s="8">
        <f>'6'!$M$202</f>
        <v>0</v>
      </c>
      <c r="EW14" s="8">
        <f>'6'!$M$203</f>
        <v>0</v>
      </c>
      <c r="EX14" s="8">
        <f>'6'!$M$204</f>
        <v>0</v>
      </c>
      <c r="EY14" s="8">
        <f>'6'!$M$205</f>
        <v>0</v>
      </c>
      <c r="EZ14" s="8">
        <f>'6'!$M$207</f>
        <v>0</v>
      </c>
      <c r="FA14" s="8">
        <f>'6'!$M$208</f>
        <v>0</v>
      </c>
      <c r="FB14" s="8">
        <f>'6'!$M$209</f>
        <v>0</v>
      </c>
      <c r="FC14" s="8">
        <f>'6'!$M$210</f>
        <v>0</v>
      </c>
      <c r="FD14" s="8">
        <f>'6'!$M$212</f>
        <v>0</v>
      </c>
      <c r="FE14" s="8">
        <f>'6'!$M$213</f>
        <v>0</v>
      </c>
      <c r="FF14" s="8">
        <f>'6'!$M$214</f>
        <v>0</v>
      </c>
      <c r="FG14" s="8">
        <f>'6'!$M$215</f>
        <v>0</v>
      </c>
      <c r="FH14" s="8">
        <f>'6'!$M$217</f>
        <v>0</v>
      </c>
      <c r="FI14" s="8">
        <f>'6'!$M$218</f>
        <v>0</v>
      </c>
      <c r="FJ14" s="8">
        <f>'6'!$M$219</f>
        <v>0</v>
      </c>
      <c r="FK14" s="8">
        <f>'6'!$M$220</f>
        <v>0</v>
      </c>
      <c r="FL14" s="8">
        <f>'6'!$M$222</f>
        <v>0</v>
      </c>
      <c r="FM14" s="8">
        <f>'3'!$M$223</f>
        <v>0</v>
      </c>
      <c r="FN14" s="8">
        <f>'6'!$M$224</f>
        <v>0</v>
      </c>
      <c r="FO14" s="8">
        <f>'6'!$M$225</f>
        <v>0</v>
      </c>
      <c r="FP14" s="8">
        <f>'6'!$M$227</f>
        <v>0</v>
      </c>
      <c r="FQ14" s="8">
        <f>'6'!$M$228</f>
        <v>0</v>
      </c>
      <c r="FR14" s="8">
        <f>'6'!$M$229</f>
        <v>0</v>
      </c>
      <c r="FS14" s="8">
        <f>'6'!$M$230</f>
        <v>0</v>
      </c>
      <c r="FT14" s="8">
        <f>'6'!$M$232</f>
        <v>0</v>
      </c>
      <c r="FU14" s="8">
        <f>'6'!$M$233</f>
        <v>0</v>
      </c>
      <c r="FV14" s="8">
        <f>'6'!$M$234</f>
        <v>0</v>
      </c>
      <c r="FW14" s="8">
        <f>'6'!$M$235</f>
        <v>0</v>
      </c>
      <c r="FX14" s="8">
        <f>'6'!$M$237</f>
        <v>0</v>
      </c>
      <c r="FY14" s="8">
        <f>'6'!$M$238</f>
        <v>0</v>
      </c>
      <c r="FZ14" s="8">
        <f>'6'!$M$239</f>
        <v>0</v>
      </c>
      <c r="GA14" s="8">
        <f>'6'!$M$240</f>
        <v>0</v>
      </c>
      <c r="GB14" s="8">
        <f>'6'!$M$242</f>
        <v>0</v>
      </c>
      <c r="GC14" s="8">
        <f>'6'!$M$243</f>
        <v>0</v>
      </c>
      <c r="GD14" s="8">
        <f>'6'!$M$244</f>
        <v>0</v>
      </c>
      <c r="GE14" s="8">
        <f>'6'!$M$245</f>
        <v>0</v>
      </c>
      <c r="GF14" s="8">
        <f>'6'!$M$247</f>
        <v>0</v>
      </c>
      <c r="GG14" s="8">
        <f>'6'!$M$248</f>
        <v>0</v>
      </c>
      <c r="GH14" s="8">
        <f>'6'!$M$249</f>
        <v>0</v>
      </c>
      <c r="GI14" s="8">
        <f>'6'!$M$250</f>
        <v>0</v>
      </c>
      <c r="GJ14" s="8">
        <f>'6'!$M$252</f>
        <v>0</v>
      </c>
      <c r="GK14" s="8">
        <f>'6'!$M$253</f>
        <v>0</v>
      </c>
      <c r="GL14" s="8">
        <f>'6'!$M$254</f>
        <v>0</v>
      </c>
      <c r="GM14" s="8">
        <f>'6'!$M$255</f>
        <v>0</v>
      </c>
      <c r="GN14" s="8">
        <f>'6'!$M$257</f>
        <v>0</v>
      </c>
      <c r="GO14" s="8">
        <f>'6'!$M$258</f>
        <v>0</v>
      </c>
      <c r="GP14" s="8">
        <f>'6'!$M$259</f>
        <v>0</v>
      </c>
      <c r="GQ14" s="8">
        <f>'6'!$M$260</f>
        <v>0</v>
      </c>
      <c r="GR14" s="8">
        <f>'6'!$M$262</f>
        <v>0</v>
      </c>
      <c r="GS14" s="8">
        <f>'6'!$M$263</f>
        <v>0</v>
      </c>
      <c r="GT14" s="8">
        <f>'6'!$M$264</f>
        <v>0</v>
      </c>
      <c r="GU14" s="8">
        <f>'6'!$M$265</f>
        <v>0</v>
      </c>
      <c r="GV14" s="8">
        <f>'6'!$M$267</f>
        <v>0</v>
      </c>
      <c r="GW14" s="8">
        <f>'6'!$M$268</f>
        <v>0</v>
      </c>
      <c r="GX14" s="8">
        <f>'6'!$M$269</f>
        <v>0</v>
      </c>
      <c r="GY14" s="8">
        <f>'6'!$M$270</f>
        <v>0</v>
      </c>
    </row>
    <row r="15" spans="1:207" ht="15" customHeight="1" x14ac:dyDescent="0.2">
      <c r="B15" s="8"/>
      <c r="C15" s="8"/>
      <c r="D15" s="37">
        <f>'7'!M9</f>
        <v>1</v>
      </c>
      <c r="E15" s="8">
        <v>1</v>
      </c>
      <c r="F15" s="8">
        <v>1</v>
      </c>
      <c r="G15" s="8"/>
      <c r="H15" s="8"/>
      <c r="I15" s="8">
        <f>'7'!$M$59</f>
        <v>3</v>
      </c>
      <c r="J15" s="8">
        <f>'7'!$M$60</f>
        <v>180</v>
      </c>
      <c r="K15" s="8">
        <f>'7'!$M$61</f>
        <v>6</v>
      </c>
      <c r="L15" s="8">
        <f>'7'!$M$62</f>
        <v>205</v>
      </c>
      <c r="M15" s="8">
        <f>'7'!$M$63</f>
        <v>12</v>
      </c>
      <c r="N15" s="8">
        <f>'7'!$M$64</f>
        <v>376</v>
      </c>
      <c r="O15" s="8">
        <f>'7'!$M$65</f>
        <v>3</v>
      </c>
      <c r="P15" s="8">
        <f>'7'!$M$66</f>
        <v>19</v>
      </c>
      <c r="Q15" s="8">
        <f>'7'!$M$67</f>
        <v>0</v>
      </c>
      <c r="R15" s="8">
        <f>'7'!$M$68</f>
        <v>0</v>
      </c>
      <c r="S15" s="8">
        <f>'7'!$M$69</f>
        <v>21</v>
      </c>
      <c r="T15" s="8">
        <f>'7'!$M$70</f>
        <v>685</v>
      </c>
      <c r="U15" s="8">
        <f>'7'!$M$71</f>
        <v>0</v>
      </c>
      <c r="V15" s="8">
        <f>'7'!$M$72</f>
        <v>0</v>
      </c>
      <c r="W15" s="8">
        <f>'7'!$M$73</f>
        <v>0</v>
      </c>
      <c r="X15" s="8">
        <f>'7'!$M$74</f>
        <v>0</v>
      </c>
      <c r="Y15" s="8">
        <f>'7'!$M$75</f>
        <v>0</v>
      </c>
      <c r="Z15" s="8">
        <f>'7'!$M$76</f>
        <v>0</v>
      </c>
      <c r="AA15" s="8">
        <f>'7'!$M$77</f>
        <v>0</v>
      </c>
      <c r="AB15" s="8">
        <f>'7'!$M$78</f>
        <v>0</v>
      </c>
      <c r="AC15" s="8">
        <f>'7'!$M$79</f>
        <v>0</v>
      </c>
      <c r="AD15" s="8">
        <f>'7'!$M$80</f>
        <v>0</v>
      </c>
      <c r="AE15" s="8">
        <f>'7'!$M$81</f>
        <v>0</v>
      </c>
      <c r="AF15" s="8">
        <f>'7'!$M$82</f>
        <v>0</v>
      </c>
      <c r="AG15" s="8">
        <f>'7'!$M$83</f>
        <v>12</v>
      </c>
      <c r="AH15" s="8">
        <f>'7'!$M$84</f>
        <v>376</v>
      </c>
      <c r="AI15" s="8">
        <f>'7'!$M$85</f>
        <v>0</v>
      </c>
      <c r="AJ15" s="8">
        <f>'7'!$M$86</f>
        <v>0</v>
      </c>
      <c r="AK15" s="8">
        <f>'7'!$M$87</f>
        <v>6</v>
      </c>
      <c r="AL15" s="8">
        <f>'7'!$M$88</f>
        <v>30</v>
      </c>
      <c r="AM15" s="8">
        <f>'7'!$M$89</f>
        <v>0</v>
      </c>
      <c r="AN15" s="8">
        <f>'7'!$M$90</f>
        <v>0</v>
      </c>
      <c r="AO15" s="454">
        <f>'7'!$M$91</f>
        <v>63</v>
      </c>
      <c r="AP15" s="8">
        <f>'7'!$M$92</f>
        <v>1871</v>
      </c>
      <c r="AQ15" s="8">
        <f>'7'!$M$93</f>
        <v>32</v>
      </c>
      <c r="AR15" s="8">
        <f>'7'!$M$94</f>
        <v>1717</v>
      </c>
      <c r="AS15" s="8">
        <f>'7'!$M$95</f>
        <v>32</v>
      </c>
      <c r="AT15" s="8">
        <f>'7'!$M$96</f>
        <v>1717</v>
      </c>
      <c r="AU15" s="8">
        <f>'7'!$M$97</f>
        <v>29</v>
      </c>
      <c r="AV15" s="8">
        <f>'7'!$M$98</f>
        <v>435</v>
      </c>
      <c r="AW15" s="8">
        <f>'7'!$M$99</f>
        <v>32</v>
      </c>
      <c r="AX15" s="8">
        <f>'7'!$M$100</f>
        <v>320</v>
      </c>
      <c r="AY15" s="8">
        <f>'7'!$M$101</f>
        <v>0</v>
      </c>
      <c r="AZ15" s="8">
        <f>'7'!$M$102</f>
        <v>0</v>
      </c>
      <c r="BA15" s="8">
        <f>'7'!$M$103</f>
        <v>32</v>
      </c>
      <c r="BB15" s="8">
        <f>'7'!$M$104</f>
        <v>1717</v>
      </c>
      <c r="BC15" s="8">
        <f>'7'!$M$105</f>
        <v>1</v>
      </c>
      <c r="BD15" s="8">
        <f>'7'!$M$106</f>
        <v>25</v>
      </c>
      <c r="BE15" s="8">
        <f>'7'!$M$107</f>
        <v>32</v>
      </c>
      <c r="BF15" s="8">
        <f>'7'!$M$108</f>
        <v>320</v>
      </c>
      <c r="BG15" s="8">
        <f>'7'!$M$109</f>
        <v>0</v>
      </c>
      <c r="BH15" s="8">
        <f>'7'!$M$110</f>
        <v>0</v>
      </c>
      <c r="BI15" s="8">
        <f>'7'!$M$111</f>
        <v>1</v>
      </c>
      <c r="BJ15" s="8">
        <f>'7'!$M$112</f>
        <v>30</v>
      </c>
      <c r="BK15" s="8">
        <f>'7'!$M$113</f>
        <v>0</v>
      </c>
      <c r="BL15" s="8">
        <f>'7'!$M$114</f>
        <v>0</v>
      </c>
      <c r="BM15" s="8">
        <f>'7'!$M$115</f>
        <v>0</v>
      </c>
      <c r="BN15" s="8">
        <f>'7'!$M$116</f>
        <v>0</v>
      </c>
      <c r="BO15" s="8">
        <f>'7'!$M$117</f>
        <v>32</v>
      </c>
      <c r="BP15" s="8">
        <f>'7'!$M$118</f>
        <v>1717</v>
      </c>
      <c r="BQ15" s="8">
        <f>'7'!$M$119</f>
        <v>0</v>
      </c>
      <c r="BR15" s="8">
        <f>'7'!$M$120</f>
        <v>0</v>
      </c>
      <c r="BS15" s="8">
        <f>'7'!$M$121</f>
        <v>0</v>
      </c>
      <c r="BT15" s="8">
        <f>'7'!$M$122</f>
        <v>0</v>
      </c>
      <c r="BU15" s="8">
        <f>'7'!$M$123</f>
        <v>0</v>
      </c>
      <c r="BV15" s="8">
        <f>'7'!$M$124</f>
        <v>0</v>
      </c>
      <c r="BW15" s="8">
        <f>'7'!$M$125</f>
        <v>223</v>
      </c>
      <c r="BX15" s="8">
        <f>'7'!$M$126</f>
        <v>7998</v>
      </c>
      <c r="BY15" s="8">
        <f>'7'!$M$127</f>
        <v>6</v>
      </c>
      <c r="BZ15" s="8">
        <f>'7'!$M$128</f>
        <v>87</v>
      </c>
      <c r="CA15" s="8">
        <f>'7'!$M$129</f>
        <v>2</v>
      </c>
      <c r="CB15" s="8">
        <f>'7'!$M$130</f>
        <v>250</v>
      </c>
      <c r="CC15" s="8">
        <f>'7'!$M$131</f>
        <v>3</v>
      </c>
      <c r="CD15" s="8">
        <f>'7'!$M$132</f>
        <v>300</v>
      </c>
      <c r="CE15" s="8">
        <f>'7'!$M$133</f>
        <v>3</v>
      </c>
      <c r="CF15" s="8">
        <f>'7'!$M$134</f>
        <v>300</v>
      </c>
      <c r="CG15" s="8">
        <f>'7'!$M$135</f>
        <v>1</v>
      </c>
      <c r="CH15" s="8">
        <f>'7'!$M$136</f>
        <v>200</v>
      </c>
      <c r="CI15" s="8">
        <f>'7'!$M$137</f>
        <v>3</v>
      </c>
      <c r="CJ15" s="8">
        <f>'7'!$M$138</f>
        <v>84</v>
      </c>
      <c r="CK15" s="8">
        <f>'7'!$M$139</f>
        <v>1</v>
      </c>
      <c r="CL15" s="8">
        <f>'7'!$M$140</f>
        <v>200</v>
      </c>
      <c r="CM15" s="8">
        <f>'7'!$M$141</f>
        <v>0</v>
      </c>
      <c r="CN15" s="8">
        <f>'7'!$M$142</f>
        <v>0</v>
      </c>
      <c r="CO15" s="8">
        <f>'7'!$M$143</f>
        <v>0</v>
      </c>
      <c r="CP15" s="8">
        <f>'7'!$M$144</f>
        <v>0</v>
      </c>
      <c r="CQ15" s="8">
        <f>'7'!$M$145</f>
        <v>0</v>
      </c>
      <c r="CR15" s="8">
        <f>'7'!$M$146</f>
        <v>0</v>
      </c>
      <c r="CS15" s="8">
        <f>'7'!$M$147</f>
        <v>0</v>
      </c>
      <c r="CT15" s="8">
        <f>'7'!$M$148</f>
        <v>0</v>
      </c>
      <c r="CU15" s="8">
        <f>'7'!$M$149</f>
        <v>0</v>
      </c>
      <c r="CV15" s="8">
        <f>'7'!$M$150</f>
        <v>0</v>
      </c>
      <c r="CW15" s="8">
        <f>'7'!$M$151</f>
        <v>6</v>
      </c>
      <c r="CX15" s="8">
        <f>'7'!$M$152</f>
        <v>384</v>
      </c>
      <c r="CY15" s="8">
        <f>'7'!$M$153</f>
        <v>0</v>
      </c>
      <c r="CZ15" s="8">
        <f>'7'!$M$154</f>
        <v>0</v>
      </c>
      <c r="DA15" s="8">
        <f>'7'!$M$155</f>
        <v>6</v>
      </c>
      <c r="DB15" s="8">
        <f>'7'!$M$156</f>
        <v>30</v>
      </c>
      <c r="DC15" s="8">
        <f>'7'!$M$157</f>
        <v>0</v>
      </c>
      <c r="DD15" s="8">
        <f>'7'!$M$158</f>
        <v>0</v>
      </c>
      <c r="DE15" s="8">
        <f>'7'!$M$159</f>
        <v>25</v>
      </c>
      <c r="DF15" s="8">
        <f>'7'!$M$160</f>
        <v>1805</v>
      </c>
      <c r="DG15" s="8">
        <f>'7'!$M$161</f>
        <v>780</v>
      </c>
      <c r="DH15" s="8">
        <f>'7'!$M$162</f>
        <v>1935</v>
      </c>
      <c r="DI15" s="8">
        <f>'7'!$M$163</f>
        <v>0</v>
      </c>
      <c r="DJ15" s="8">
        <f>'7'!$M$164</f>
        <v>0</v>
      </c>
      <c r="DK15" s="8">
        <f>'7'!$M$165</f>
        <v>50</v>
      </c>
      <c r="DL15" s="8">
        <f>'7'!$M$166</f>
        <v>2040</v>
      </c>
      <c r="DM15" s="8">
        <f>'7'!$M$167</f>
        <v>0</v>
      </c>
      <c r="DN15" s="8">
        <f>'7'!$M$168</f>
        <v>0</v>
      </c>
      <c r="DO15" s="8">
        <f>'7'!$M$169</f>
        <v>0</v>
      </c>
      <c r="DP15" s="8">
        <f>'7'!$M$170</f>
        <v>0</v>
      </c>
      <c r="DQ15" s="8">
        <f>'7'!$M$171</f>
        <v>17</v>
      </c>
      <c r="DR15" s="8">
        <f>'7'!$M$172</f>
        <v>280</v>
      </c>
      <c r="DS15" s="8">
        <f>'7'!$M$173</f>
        <v>26</v>
      </c>
      <c r="DT15" s="8">
        <f>'7'!$M$174</f>
        <v>935</v>
      </c>
      <c r="DU15" s="8">
        <f>'7'!$M$175</f>
        <v>242</v>
      </c>
      <c r="DV15" s="8">
        <f>'7'!$M$176</f>
        <v>16500</v>
      </c>
      <c r="DW15" s="164">
        <f>'7'!$M$177</f>
        <v>1115</v>
      </c>
      <c r="DX15" s="8">
        <f>'7'!$M$178</f>
        <v>21690</v>
      </c>
      <c r="DY15" s="8">
        <f>'7'!$M$179</f>
        <v>504</v>
      </c>
      <c r="DZ15" s="8">
        <f>'7'!$M$193</f>
        <v>180</v>
      </c>
      <c r="EA15" s="8">
        <f>'7'!$M$181</f>
        <v>37</v>
      </c>
      <c r="EB15" s="8">
        <f>'7'!$M$180</f>
        <v>37</v>
      </c>
      <c r="EC15" s="8">
        <f>'7'!$M$183</f>
        <v>37</v>
      </c>
      <c r="ED15" s="8">
        <f>'7'!$M$182</f>
        <v>30</v>
      </c>
      <c r="EE15" s="8">
        <f>'7'!$M$185</f>
        <v>37</v>
      </c>
      <c r="EF15" s="8">
        <f>'7'!$M$184</f>
        <v>36</v>
      </c>
      <c r="EG15" s="8">
        <f>'7'!$M$186</f>
        <v>499</v>
      </c>
      <c r="EH15" s="8">
        <f>'7'!$M$187</f>
        <v>502</v>
      </c>
      <c r="EI15" s="8">
        <f>'7'!$M$188</f>
        <v>488</v>
      </c>
      <c r="EJ15" s="8">
        <f>'7'!$M$189</f>
        <v>496</v>
      </c>
      <c r="EK15" s="8">
        <f>'7'!$M$190</f>
        <v>480</v>
      </c>
      <c r="EL15" s="8">
        <f>'7'!$M$191</f>
        <v>390</v>
      </c>
      <c r="EM15" s="8">
        <f>'7'!$M$192</f>
        <v>241</v>
      </c>
      <c r="EN15" s="8">
        <f>'7'!$M$194</f>
        <v>0</v>
      </c>
      <c r="EO15" s="8">
        <f>'7'!$M$195</f>
        <v>0</v>
      </c>
      <c r="EP15" s="8">
        <f>'7'!$M$196</f>
        <v>2</v>
      </c>
      <c r="EQ15" s="8">
        <f>'7'!$M$197</f>
        <v>250</v>
      </c>
      <c r="ER15" s="8">
        <f>'7'!$M$198</f>
        <v>0</v>
      </c>
      <c r="ES15" s="8">
        <f>'7'!$M$199</f>
        <v>0</v>
      </c>
      <c r="ET15" s="8">
        <f>'7'!$M$200</f>
        <v>0</v>
      </c>
      <c r="EU15" s="8">
        <f>'7'!$M$201</f>
        <v>0</v>
      </c>
      <c r="EV15" s="8">
        <f>'7'!$M$202</f>
        <v>5</v>
      </c>
      <c r="EW15" s="8">
        <f>'7'!$M$203</f>
        <v>8</v>
      </c>
      <c r="EX15" s="8">
        <f>'7'!$M$204</f>
        <v>0</v>
      </c>
      <c r="EY15" s="8">
        <f>'7'!$M$205</f>
        <v>0</v>
      </c>
      <c r="EZ15" s="8">
        <f>'7'!$M$207</f>
        <v>0</v>
      </c>
      <c r="FA15" s="8">
        <f>'7'!$M$208</f>
        <v>0</v>
      </c>
      <c r="FB15" s="8">
        <f>'7'!$M$209</f>
        <v>0</v>
      </c>
      <c r="FC15" s="8">
        <f>'7'!$M$210</f>
        <v>0</v>
      </c>
      <c r="FD15" s="8">
        <f>'7'!$M$212</f>
        <v>0</v>
      </c>
      <c r="FE15" s="8">
        <f>'7'!$M$213</f>
        <v>0</v>
      </c>
      <c r="FF15" s="8">
        <f>'7'!$M$214</f>
        <v>0</v>
      </c>
      <c r="FG15" s="8">
        <f>'7'!$M$215</f>
        <v>0</v>
      </c>
      <c r="FH15" s="8">
        <f>'7'!$M$217</f>
        <v>0</v>
      </c>
      <c r="FI15" s="8">
        <f>'7'!$M$218</f>
        <v>0</v>
      </c>
      <c r="FJ15" s="8">
        <f>'7'!$M$219</f>
        <v>0</v>
      </c>
      <c r="FK15" s="8">
        <f>'7'!$M$220</f>
        <v>0</v>
      </c>
      <c r="FL15" s="8">
        <f>'7'!$M$222</f>
        <v>0</v>
      </c>
      <c r="FM15" s="8">
        <f>'3'!$M$223</f>
        <v>0</v>
      </c>
      <c r="FN15" s="8">
        <f>'7'!$M$224</f>
        <v>0</v>
      </c>
      <c r="FO15" s="8">
        <f>'7'!$M$225</f>
        <v>0</v>
      </c>
      <c r="FP15" s="8">
        <f>'7'!$M$227</f>
        <v>0</v>
      </c>
      <c r="FQ15" s="8">
        <f>'7'!$M$228</f>
        <v>0</v>
      </c>
      <c r="FR15" s="8">
        <f>'7'!$M$229</f>
        <v>0</v>
      </c>
      <c r="FS15" s="8">
        <f>'7'!$M$230</f>
        <v>0</v>
      </c>
      <c r="FT15" s="8">
        <f>'7'!$M$232</f>
        <v>0</v>
      </c>
      <c r="FU15" s="8">
        <f>'7'!$M$233</f>
        <v>0</v>
      </c>
      <c r="FV15" s="8">
        <f>'7'!$M$234</f>
        <v>0</v>
      </c>
      <c r="FW15" s="8">
        <f>'7'!$M$235</f>
        <v>0</v>
      </c>
      <c r="FX15" s="8">
        <f>'7'!$M$237</f>
        <v>0</v>
      </c>
      <c r="FY15" s="8">
        <f>'7'!$M$238</f>
        <v>0</v>
      </c>
      <c r="FZ15" s="8">
        <f>'7'!$M$239</f>
        <v>0</v>
      </c>
      <c r="GA15" s="8">
        <f>'7'!$M$240</f>
        <v>0</v>
      </c>
      <c r="GB15" s="8">
        <f>'7'!$M$242</f>
        <v>0</v>
      </c>
      <c r="GC15" s="8">
        <f>'7'!$M$243</f>
        <v>0</v>
      </c>
      <c r="GD15" s="8">
        <f>'7'!$M$244</f>
        <v>0</v>
      </c>
      <c r="GE15" s="8">
        <f>'7'!$M$245</f>
        <v>0</v>
      </c>
      <c r="GF15" s="8">
        <f>'7'!$M$247</f>
        <v>0</v>
      </c>
      <c r="GG15" s="8">
        <f>'7'!$M$248</f>
        <v>0</v>
      </c>
      <c r="GH15" s="8">
        <f>'7'!$M$249</f>
        <v>0</v>
      </c>
      <c r="GI15" s="8">
        <f>'7'!$M$250</f>
        <v>0</v>
      </c>
      <c r="GJ15" s="8">
        <f>'7'!$M$252</f>
        <v>0</v>
      </c>
      <c r="GK15" s="8">
        <f>'7'!$M$253</f>
        <v>0</v>
      </c>
      <c r="GL15" s="8">
        <f>'7'!$M$254</f>
        <v>0</v>
      </c>
      <c r="GM15" s="8">
        <f>'7'!$M$255</f>
        <v>0</v>
      </c>
      <c r="GN15" s="8">
        <f>'7'!$M$257</f>
        <v>0</v>
      </c>
      <c r="GO15" s="8">
        <f>'7'!$M$258</f>
        <v>0</v>
      </c>
      <c r="GP15" s="8">
        <f>'7'!$M$259</f>
        <v>0</v>
      </c>
      <c r="GQ15" s="8">
        <f>'7'!$M$260</f>
        <v>0</v>
      </c>
      <c r="GR15" s="8">
        <f>'7'!$M$262</f>
        <v>0</v>
      </c>
      <c r="GS15" s="8">
        <f>'7'!$M$263</f>
        <v>0</v>
      </c>
      <c r="GT15" s="8">
        <f>'7'!$M$264</f>
        <v>0</v>
      </c>
      <c r="GU15" s="8">
        <f>'7'!$M$265</f>
        <v>0</v>
      </c>
      <c r="GV15" s="8">
        <f>'7'!$M$267</f>
        <v>0</v>
      </c>
      <c r="GW15" s="8">
        <f>'7'!$M$268</f>
        <v>0</v>
      </c>
      <c r="GX15" s="8">
        <f>'7'!$M$269</f>
        <v>0</v>
      </c>
      <c r="GY15" s="8">
        <f>'7'!$M$270</f>
        <v>0</v>
      </c>
    </row>
    <row r="16" spans="1:207" ht="15" customHeight="1" x14ac:dyDescent="0.2">
      <c r="B16" s="8"/>
      <c r="C16" s="8"/>
      <c r="D16" s="37">
        <f>'8'!M9</f>
        <v>1</v>
      </c>
      <c r="E16" s="8">
        <v>1</v>
      </c>
      <c r="F16" s="8">
        <v>1</v>
      </c>
      <c r="G16" s="8"/>
      <c r="H16" s="8"/>
      <c r="I16" s="8">
        <f>'8'!$M$59</f>
        <v>3</v>
      </c>
      <c r="J16" s="8">
        <f>'8'!$M$60</f>
        <v>25</v>
      </c>
      <c r="K16" s="8">
        <f>'8'!$M$61</f>
        <v>3</v>
      </c>
      <c r="L16" s="8">
        <f>'8'!$M$62</f>
        <v>25</v>
      </c>
      <c r="M16" s="8">
        <f>'8'!$M$63</f>
        <v>15</v>
      </c>
      <c r="N16" s="8">
        <f>'8'!$M$64</f>
        <v>268</v>
      </c>
      <c r="O16" s="8">
        <f>'8'!$M$65</f>
        <v>12</v>
      </c>
      <c r="P16" s="8">
        <f>'8'!$M$66</f>
        <v>268</v>
      </c>
      <c r="Q16" s="8">
        <f>'8'!$M$67</f>
        <v>0</v>
      </c>
      <c r="R16" s="8">
        <f>'8'!$M$68</f>
        <v>0</v>
      </c>
      <c r="S16" s="8">
        <f>'8'!$M$69</f>
        <v>12</v>
      </c>
      <c r="T16" s="8">
        <f>'8'!$M$70</f>
        <v>268</v>
      </c>
      <c r="U16" s="8">
        <f>'8'!$M$71</f>
        <v>0</v>
      </c>
      <c r="V16" s="8">
        <f>'8'!$M$72</f>
        <v>0</v>
      </c>
      <c r="W16" s="8">
        <f>'8'!$M$73</f>
        <v>0</v>
      </c>
      <c r="X16" s="8">
        <f>'8'!$M$74</f>
        <v>0</v>
      </c>
      <c r="Y16" s="8">
        <f>'8'!$M$75</f>
        <v>0</v>
      </c>
      <c r="Z16" s="8">
        <f>'8'!$M$76</f>
        <v>0</v>
      </c>
      <c r="AA16" s="8">
        <f>'8'!$M$77</f>
        <v>9</v>
      </c>
      <c r="AB16" s="8">
        <f>'8'!$M$78</f>
        <v>76</v>
      </c>
      <c r="AC16" s="8">
        <f>'8'!$M$79</f>
        <v>3</v>
      </c>
      <c r="AD16" s="8">
        <f>'8'!$M$80</f>
        <v>35</v>
      </c>
      <c r="AE16" s="8">
        <f>'8'!$M$81</f>
        <v>0</v>
      </c>
      <c r="AF16" s="8">
        <f>'8'!$M$82</f>
        <v>0</v>
      </c>
      <c r="AG16" s="8">
        <f>'8'!$M$83</f>
        <v>12</v>
      </c>
      <c r="AH16" s="8">
        <f>'8'!$M$84</f>
        <v>268</v>
      </c>
      <c r="AI16" s="8">
        <f>'8'!$M$85</f>
        <v>0</v>
      </c>
      <c r="AJ16" s="8">
        <f>'8'!$M$86</f>
        <v>0</v>
      </c>
      <c r="AK16" s="8">
        <f>'8'!$M$87</f>
        <v>0</v>
      </c>
      <c r="AL16" s="8">
        <f>'8'!$M$88</f>
        <v>0</v>
      </c>
      <c r="AM16" s="8">
        <f>'8'!$M$89</f>
        <v>0</v>
      </c>
      <c r="AN16" s="8">
        <f>'8'!$M$90</f>
        <v>0</v>
      </c>
      <c r="AO16" s="454">
        <f>'8'!$M$91</f>
        <v>69</v>
      </c>
      <c r="AP16" s="8">
        <f>'8'!$M$92</f>
        <v>1233</v>
      </c>
      <c r="AQ16" s="8">
        <f>'8'!$M$93</f>
        <v>32</v>
      </c>
      <c r="AR16" s="8">
        <f>'8'!$M$94</f>
        <v>1736</v>
      </c>
      <c r="AS16" s="8">
        <f>'8'!$M$95</f>
        <v>32</v>
      </c>
      <c r="AT16" s="8">
        <f>'8'!$M$96</f>
        <v>1736</v>
      </c>
      <c r="AU16" s="8">
        <f>'8'!$M$97</f>
        <v>29</v>
      </c>
      <c r="AV16" s="8">
        <f>'8'!$M$98</f>
        <v>435</v>
      </c>
      <c r="AW16" s="8">
        <f>'8'!$M$99</f>
        <v>29</v>
      </c>
      <c r="AX16" s="8">
        <f>'8'!$M$100</f>
        <v>435</v>
      </c>
      <c r="AY16" s="8">
        <f>'8'!$M$101</f>
        <v>0</v>
      </c>
      <c r="AZ16" s="8">
        <f>'8'!$M$102</f>
        <v>0</v>
      </c>
      <c r="BA16" s="8">
        <f>'8'!$M$103</f>
        <v>45</v>
      </c>
      <c r="BB16" s="8">
        <f>'8'!$M$104</f>
        <v>435</v>
      </c>
      <c r="BC16" s="8">
        <f>'8'!$M$105</f>
        <v>0</v>
      </c>
      <c r="BD16" s="8">
        <f>'8'!$M$106</f>
        <v>0</v>
      </c>
      <c r="BE16" s="8">
        <f>'8'!$M$107</f>
        <v>0</v>
      </c>
      <c r="BF16" s="8">
        <f>'8'!$M$108</f>
        <v>0</v>
      </c>
      <c r="BG16" s="8">
        <f>'8'!$M$109</f>
        <v>0</v>
      </c>
      <c r="BH16" s="8">
        <f>'8'!$M$110</f>
        <v>0</v>
      </c>
      <c r="BI16" s="8">
        <f>'8'!$M$111</f>
        <v>2</v>
      </c>
      <c r="BJ16" s="8">
        <f>'8'!$M$112</f>
        <v>154</v>
      </c>
      <c r="BK16" s="8">
        <f>'8'!$M$113</f>
        <v>0</v>
      </c>
      <c r="BL16" s="8">
        <f>'8'!$M$114</f>
        <v>0</v>
      </c>
      <c r="BM16" s="8">
        <f>'8'!$M$115</f>
        <v>0</v>
      </c>
      <c r="BN16" s="8">
        <f>'8'!$M$116</f>
        <v>0</v>
      </c>
      <c r="BO16" s="8">
        <f>'8'!$M$117</f>
        <v>32</v>
      </c>
      <c r="BP16" s="8">
        <f>'8'!$M$118</f>
        <v>1736</v>
      </c>
      <c r="BQ16" s="8">
        <f>'8'!$M$119</f>
        <v>0</v>
      </c>
      <c r="BR16" s="8">
        <f>'8'!$M$120</f>
        <v>0</v>
      </c>
      <c r="BS16" s="8">
        <f>'8'!$M$121</f>
        <v>0</v>
      </c>
      <c r="BT16" s="8">
        <f>'8'!$M$122</f>
        <v>0</v>
      </c>
      <c r="BU16" s="8">
        <f>'8'!$M$123</f>
        <v>0</v>
      </c>
      <c r="BV16" s="8">
        <f>'8'!$M$124</f>
        <v>0</v>
      </c>
      <c r="BW16" s="8">
        <f>'8'!$M$125</f>
        <v>201</v>
      </c>
      <c r="BX16" s="8">
        <f>'8'!$M$126</f>
        <v>6667</v>
      </c>
      <c r="BY16" s="8">
        <f>'8'!$M$127</f>
        <v>3</v>
      </c>
      <c r="BZ16" s="8">
        <f>'8'!$M$128</f>
        <v>34</v>
      </c>
      <c r="CA16" s="8">
        <f>'8'!$M$129</f>
        <v>3</v>
      </c>
      <c r="CB16" s="8">
        <f>'8'!$M$130</f>
        <v>34</v>
      </c>
      <c r="CC16" s="8">
        <f>'8'!$M$131</f>
        <v>5</v>
      </c>
      <c r="CD16" s="8">
        <f>'8'!$M$132</f>
        <v>265</v>
      </c>
      <c r="CE16" s="8">
        <f>'8'!$M$133</f>
        <v>5</v>
      </c>
      <c r="CF16" s="8">
        <f>'8'!$M$134</f>
        <v>265</v>
      </c>
      <c r="CG16" s="8">
        <f>'8'!$M$135</f>
        <v>0</v>
      </c>
      <c r="CH16" s="8">
        <f>'8'!$M$136</f>
        <v>0</v>
      </c>
      <c r="CI16" s="8">
        <f>'8'!$M$137</f>
        <v>14</v>
      </c>
      <c r="CJ16" s="8">
        <f>'8'!$M$138</f>
        <v>1055</v>
      </c>
      <c r="CK16" s="8">
        <f>'8'!$M$139</f>
        <v>0</v>
      </c>
      <c r="CL16" s="8">
        <f>'8'!$M$140</f>
        <v>0</v>
      </c>
      <c r="CM16" s="8">
        <f>'8'!$M$141</f>
        <v>3</v>
      </c>
      <c r="CN16" s="8">
        <f>'8'!$M$142</f>
        <v>265</v>
      </c>
      <c r="CO16" s="8">
        <f>'8'!$M$143</f>
        <v>0</v>
      </c>
      <c r="CP16" s="8">
        <f>'8'!$M$144</f>
        <v>0</v>
      </c>
      <c r="CQ16" s="8">
        <f>'8'!$M$145</f>
        <v>0</v>
      </c>
      <c r="CR16" s="8">
        <f>'8'!$M$146</f>
        <v>0</v>
      </c>
      <c r="CS16" s="8">
        <f>'8'!$M$147</f>
        <v>0</v>
      </c>
      <c r="CT16" s="8">
        <f>'8'!$M$148</f>
        <v>0</v>
      </c>
      <c r="CU16" s="8">
        <f>'8'!$M$149</f>
        <v>0</v>
      </c>
      <c r="CV16" s="8">
        <f>'8'!$M$150</f>
        <v>0</v>
      </c>
      <c r="CW16" s="8">
        <f>'8'!$M$151</f>
        <v>3</v>
      </c>
      <c r="CX16" s="8">
        <f>'8'!$M$152</f>
        <v>265</v>
      </c>
      <c r="CY16" s="8">
        <f>'8'!$M$153</f>
        <v>0</v>
      </c>
      <c r="CZ16" s="8">
        <f>'8'!$M$154</f>
        <v>0</v>
      </c>
      <c r="DA16" s="8">
        <f>'8'!$M$155</f>
        <v>0</v>
      </c>
      <c r="DB16" s="8">
        <f>'8'!$M$156</f>
        <v>0</v>
      </c>
      <c r="DC16" s="8">
        <f>'8'!$M$157</f>
        <v>0</v>
      </c>
      <c r="DD16" s="8">
        <f>'8'!$M$158</f>
        <v>0</v>
      </c>
      <c r="DE16" s="8">
        <f>'8'!$M$159</f>
        <v>36</v>
      </c>
      <c r="DF16" s="8">
        <f>'8'!$M$160</f>
        <v>2183</v>
      </c>
      <c r="DG16" s="8">
        <f>'8'!$M$161</f>
        <v>780</v>
      </c>
      <c r="DH16" s="8">
        <f>'8'!$M$162</f>
        <v>1935</v>
      </c>
      <c r="DI16" s="8">
        <f>'8'!$M$163</f>
        <v>0</v>
      </c>
      <c r="DJ16" s="8">
        <f>'8'!$M$164</f>
        <v>0</v>
      </c>
      <c r="DK16" s="8">
        <f>'8'!$M$165</f>
        <v>50</v>
      </c>
      <c r="DL16" s="8">
        <f>'8'!$M$166</f>
        <v>2040</v>
      </c>
      <c r="DM16" s="8">
        <f>'8'!$M$167</f>
        <v>0</v>
      </c>
      <c r="DN16" s="8">
        <f>'8'!$M$168</f>
        <v>0</v>
      </c>
      <c r="DO16" s="8">
        <f>'8'!$M$169</f>
        <v>0</v>
      </c>
      <c r="DP16" s="8">
        <f>'8'!$M$170</f>
        <v>0</v>
      </c>
      <c r="DQ16" s="8">
        <f>'8'!$M$171</f>
        <v>17</v>
      </c>
      <c r="DR16" s="8">
        <f>'8'!$M$172</f>
        <v>280</v>
      </c>
      <c r="DS16" s="8">
        <f>'8'!$M$173</f>
        <v>26</v>
      </c>
      <c r="DT16" s="8">
        <f>'8'!$M$174</f>
        <v>935</v>
      </c>
      <c r="DU16" s="8">
        <f>'8'!$M$175</f>
        <v>242</v>
      </c>
      <c r="DV16" s="8">
        <f>'8'!$M$176</f>
        <v>16500</v>
      </c>
      <c r="DW16" s="164">
        <f>'8'!$M$177</f>
        <v>1115</v>
      </c>
      <c r="DX16" s="8">
        <f>'8'!$M$178</f>
        <v>21690</v>
      </c>
      <c r="DY16" s="8">
        <f>'8'!$M$179</f>
        <v>338</v>
      </c>
      <c r="DZ16" s="8">
        <f>'8'!$M$193</f>
        <v>137</v>
      </c>
      <c r="EA16" s="8">
        <f>'8'!$M$181</f>
        <v>7</v>
      </c>
      <c r="EB16" s="8">
        <f>'8'!$M$180</f>
        <v>7</v>
      </c>
      <c r="EC16" s="8">
        <f>'8'!$M$183</f>
        <v>7</v>
      </c>
      <c r="ED16" s="8">
        <f>'8'!$M$182</f>
        <v>7</v>
      </c>
      <c r="EE16" s="8">
        <f>'8'!$M$185</f>
        <v>105</v>
      </c>
      <c r="EF16" s="8">
        <f>'8'!$M$184</f>
        <v>100</v>
      </c>
      <c r="EG16" s="8">
        <f>'8'!$M$186</f>
        <v>327</v>
      </c>
      <c r="EH16" s="8">
        <f>'8'!$M$187</f>
        <v>338</v>
      </c>
      <c r="EI16" s="8">
        <f>'8'!$M$188</f>
        <v>332</v>
      </c>
      <c r="EJ16" s="8">
        <f>'8'!$M$189</f>
        <v>328</v>
      </c>
      <c r="EK16" s="8">
        <f>'8'!$M$190</f>
        <v>326</v>
      </c>
      <c r="EL16" s="8">
        <f>'8'!$M$191</f>
        <v>239</v>
      </c>
      <c r="EM16" s="8">
        <f>'8'!$M$192</f>
        <v>199</v>
      </c>
      <c r="EN16" s="8">
        <f>'8'!$M$194</f>
        <v>2</v>
      </c>
      <c r="EO16" s="8">
        <f>'8'!$M$195</f>
        <v>80</v>
      </c>
      <c r="EP16" s="8">
        <f>'8'!$M$196</f>
        <v>0</v>
      </c>
      <c r="EQ16" s="8">
        <f>'8'!$M$197</f>
        <v>0</v>
      </c>
      <c r="ER16" s="8">
        <f>'8'!$M$198</f>
        <v>0</v>
      </c>
      <c r="ES16" s="8">
        <f>'8'!$M$199</f>
        <v>0</v>
      </c>
      <c r="ET16" s="8">
        <f>'8'!$M$200</f>
        <v>0</v>
      </c>
      <c r="EU16" s="8">
        <f>'8'!$M$201</f>
        <v>0</v>
      </c>
      <c r="EV16" s="8">
        <f>'8'!$M$202</f>
        <v>0</v>
      </c>
      <c r="EW16" s="8">
        <f>'8'!$M$203</f>
        <v>0</v>
      </c>
      <c r="EX16" s="8">
        <f>'8'!$M$204</f>
        <v>0</v>
      </c>
      <c r="EY16" s="8">
        <f>'8'!$M$205</f>
        <v>0</v>
      </c>
      <c r="EZ16" s="8">
        <f>'8'!$M$207</f>
        <v>0</v>
      </c>
      <c r="FA16" s="8">
        <f>'8'!$M$208</f>
        <v>0</v>
      </c>
      <c r="FB16" s="8">
        <f>'8'!$M$209</f>
        <v>0</v>
      </c>
      <c r="FC16" s="8">
        <f>'8'!$M$210</f>
        <v>0</v>
      </c>
      <c r="FD16" s="8">
        <f>'8'!$M$212</f>
        <v>0</v>
      </c>
      <c r="FE16" s="8">
        <f>'8'!$M$213</f>
        <v>0</v>
      </c>
      <c r="FF16" s="8">
        <f>'8'!$M$214</f>
        <v>0</v>
      </c>
      <c r="FG16" s="8">
        <f>'8'!$M$215</f>
        <v>0</v>
      </c>
      <c r="FH16" s="8">
        <f>'8'!$M$217</f>
        <v>0</v>
      </c>
      <c r="FI16" s="8">
        <f>'8'!$M$218</f>
        <v>0</v>
      </c>
      <c r="FJ16" s="8">
        <f>'8'!$M$219</f>
        <v>0</v>
      </c>
      <c r="FK16" s="8">
        <f>'8'!$M$220</f>
        <v>0</v>
      </c>
      <c r="FL16" s="8">
        <f>'8'!$M$222</f>
        <v>0</v>
      </c>
      <c r="FM16" s="8">
        <f>'3'!$M$223</f>
        <v>0</v>
      </c>
      <c r="FN16" s="8">
        <f>'8'!$M$224</f>
        <v>0</v>
      </c>
      <c r="FO16" s="8">
        <f>'8'!$M$225</f>
        <v>0</v>
      </c>
      <c r="FP16" s="8">
        <f>'8'!$M$227</f>
        <v>0</v>
      </c>
      <c r="FQ16" s="8">
        <f>'8'!$M$228</f>
        <v>0</v>
      </c>
      <c r="FR16" s="8">
        <f>'8'!$M$229</f>
        <v>0</v>
      </c>
      <c r="FS16" s="8">
        <f>'8'!$M$230</f>
        <v>0</v>
      </c>
      <c r="FT16" s="8">
        <f>'8'!$M$232</f>
        <v>0</v>
      </c>
      <c r="FU16" s="8">
        <f>'8'!$M$233</f>
        <v>0</v>
      </c>
      <c r="FV16" s="8">
        <f>'8'!$M$234</f>
        <v>0</v>
      </c>
      <c r="FW16" s="8">
        <f>'8'!$M$235</f>
        <v>0</v>
      </c>
      <c r="FX16" s="8">
        <f>'8'!$M$237</f>
        <v>0</v>
      </c>
      <c r="FY16" s="8">
        <f>'8'!$M$238</f>
        <v>0</v>
      </c>
      <c r="FZ16" s="8">
        <f>'8'!$M$239</f>
        <v>0</v>
      </c>
      <c r="GA16" s="8">
        <f>'8'!$M$240</f>
        <v>0</v>
      </c>
      <c r="GB16" s="8">
        <f>'8'!$M$242</f>
        <v>0</v>
      </c>
      <c r="GC16" s="8">
        <f>'8'!$M$243</f>
        <v>0</v>
      </c>
      <c r="GD16" s="8">
        <f>'8'!$M$244</f>
        <v>0</v>
      </c>
      <c r="GE16" s="8">
        <f>'8'!$M$245</f>
        <v>0</v>
      </c>
      <c r="GF16" s="8">
        <f>'8'!$M$247</f>
        <v>0</v>
      </c>
      <c r="GG16" s="8">
        <f>'8'!$M$248</f>
        <v>0</v>
      </c>
      <c r="GH16" s="8">
        <f>'8'!$M$249</f>
        <v>0</v>
      </c>
      <c r="GI16" s="8">
        <f>'8'!$M$250</f>
        <v>0</v>
      </c>
      <c r="GJ16" s="8">
        <f>'8'!$M$252</f>
        <v>0</v>
      </c>
      <c r="GK16" s="8">
        <f>'8'!$M$253</f>
        <v>0</v>
      </c>
      <c r="GL16" s="8">
        <f>'8'!$M$254</f>
        <v>0</v>
      </c>
      <c r="GM16" s="8">
        <f>'8'!$M$255</f>
        <v>0</v>
      </c>
      <c r="GN16" s="8">
        <f>'8'!$M$257</f>
        <v>0</v>
      </c>
      <c r="GO16" s="8">
        <f>'8'!$M$258</f>
        <v>0</v>
      </c>
      <c r="GP16" s="8">
        <f>'8'!$M$259</f>
        <v>0</v>
      </c>
      <c r="GQ16" s="8">
        <f>'8'!$M$260</f>
        <v>0</v>
      </c>
      <c r="GR16" s="8">
        <f>'8'!$M$262</f>
        <v>0</v>
      </c>
      <c r="GS16" s="8">
        <f>'8'!$M$263</f>
        <v>0</v>
      </c>
      <c r="GT16" s="8">
        <f>'8'!$M$264</f>
        <v>0</v>
      </c>
      <c r="GU16" s="8">
        <f>'8'!$M$265</f>
        <v>0</v>
      </c>
      <c r="GV16" s="8">
        <f>'8'!$M$267</f>
        <v>0</v>
      </c>
      <c r="GW16" s="8">
        <f>'8'!$M$268</f>
        <v>0</v>
      </c>
      <c r="GX16" s="8">
        <f>'8'!$M$269</f>
        <v>0</v>
      </c>
      <c r="GY16" s="8">
        <f>'8'!$M$270</f>
        <v>0</v>
      </c>
    </row>
    <row r="17" spans="2:207" ht="15" customHeight="1" x14ac:dyDescent="0.2">
      <c r="B17" s="8"/>
      <c r="C17" s="8"/>
      <c r="D17" s="37">
        <f>'9'!M9</f>
        <v>1</v>
      </c>
      <c r="E17" s="8">
        <v>1</v>
      </c>
      <c r="F17" s="8">
        <v>1</v>
      </c>
      <c r="G17" s="8"/>
      <c r="H17" s="8"/>
      <c r="I17" s="8">
        <f>'9'!$M$59</f>
        <v>0</v>
      </c>
      <c r="J17" s="8">
        <f>'9'!$M$60</f>
        <v>0</v>
      </c>
      <c r="K17" s="8">
        <f>'9'!$M$61</f>
        <v>0</v>
      </c>
      <c r="L17" s="8">
        <f>'9'!$M$62</f>
        <v>0</v>
      </c>
      <c r="M17" s="8">
        <f>'9'!$M$63</f>
        <v>0</v>
      </c>
      <c r="N17" s="8">
        <f>'9'!$M$64</f>
        <v>0</v>
      </c>
      <c r="O17" s="8">
        <f>'9'!$M$65</f>
        <v>0</v>
      </c>
      <c r="P17" s="8">
        <f>'9'!$M$66</f>
        <v>0</v>
      </c>
      <c r="Q17" s="8">
        <f>'9'!$M$67</f>
        <v>3</v>
      </c>
      <c r="R17" s="8">
        <f>'9'!$M$68</f>
        <v>35</v>
      </c>
      <c r="S17" s="8">
        <f>'9'!$M$69</f>
        <v>3</v>
      </c>
      <c r="T17" s="8">
        <f>'9'!$M$70</f>
        <v>35</v>
      </c>
      <c r="U17" s="8">
        <f>'9'!$M$71</f>
        <v>0</v>
      </c>
      <c r="V17" s="8">
        <f>'9'!$M$72</f>
        <v>0</v>
      </c>
      <c r="W17" s="8">
        <f>'9'!$M$73</f>
        <v>0</v>
      </c>
      <c r="X17" s="8">
        <f>'9'!$M$74</f>
        <v>0</v>
      </c>
      <c r="Y17" s="8">
        <f>'9'!$M$75</f>
        <v>0</v>
      </c>
      <c r="Z17" s="8">
        <f>'9'!$M$76</f>
        <v>0</v>
      </c>
      <c r="AA17" s="8">
        <f>'9'!$M$77</f>
        <v>0</v>
      </c>
      <c r="AB17" s="8">
        <f>'9'!$M$78</f>
        <v>0</v>
      </c>
      <c r="AC17" s="8">
        <f>'9'!$M$79</f>
        <v>0</v>
      </c>
      <c r="AD17" s="8">
        <f>'9'!$M$80</f>
        <v>0</v>
      </c>
      <c r="AE17" s="8">
        <f>'9'!$M$81</f>
        <v>0</v>
      </c>
      <c r="AF17" s="8">
        <f>'9'!$M$82</f>
        <v>0</v>
      </c>
      <c r="AG17" s="8">
        <f>'9'!$M$83</f>
        <v>3</v>
      </c>
      <c r="AH17" s="8">
        <f>'9'!$M$84</f>
        <v>35</v>
      </c>
      <c r="AI17" s="8">
        <f>'9'!$M$85</f>
        <v>0</v>
      </c>
      <c r="AJ17" s="8">
        <f>'9'!$M$86</f>
        <v>0</v>
      </c>
      <c r="AK17" s="8">
        <f>'9'!$M$87</f>
        <v>0</v>
      </c>
      <c r="AL17" s="8">
        <f>'9'!$M$88</f>
        <v>0</v>
      </c>
      <c r="AM17" s="8">
        <f>'9'!$M$89</f>
        <v>0</v>
      </c>
      <c r="AN17" s="8">
        <f>'9'!$M$90</f>
        <v>0</v>
      </c>
      <c r="AO17" s="455">
        <f>'9'!$M$91</f>
        <v>9</v>
      </c>
      <c r="AP17" s="8">
        <f>'9'!$M$92</f>
        <v>3730</v>
      </c>
      <c r="AQ17" s="8">
        <f>'9'!$M$93</f>
        <v>32</v>
      </c>
      <c r="AR17" s="8">
        <f>'9'!$M$94</f>
        <v>1435</v>
      </c>
      <c r="AS17" s="8">
        <f>'9'!$M$95</f>
        <v>32</v>
      </c>
      <c r="AT17" s="8">
        <f>'9'!$M$96</f>
        <v>1435</v>
      </c>
      <c r="AU17" s="8">
        <f>'9'!$M$97</f>
        <v>0</v>
      </c>
      <c r="AV17" s="8">
        <f>'9'!$M$98</f>
        <v>435</v>
      </c>
      <c r="AW17" s="8">
        <f>'9'!$M$99</f>
        <v>32</v>
      </c>
      <c r="AX17" s="8">
        <f>'9'!$M$100</f>
        <v>320</v>
      </c>
      <c r="AY17" s="8">
        <f>'9'!$M$101</f>
        <v>0</v>
      </c>
      <c r="AZ17" s="8">
        <f>'9'!$M$102</f>
        <v>0</v>
      </c>
      <c r="BA17" s="8">
        <f>'9'!$M$103</f>
        <v>0</v>
      </c>
      <c r="BB17" s="8">
        <f>'9'!$M$104</f>
        <v>0</v>
      </c>
      <c r="BC17" s="8">
        <f>'9'!$M$105</f>
        <v>0</v>
      </c>
      <c r="BD17" s="8">
        <f>'9'!$M$106</f>
        <v>0</v>
      </c>
      <c r="BE17" s="8">
        <f>'9'!$M$107</f>
        <v>0</v>
      </c>
      <c r="BF17" s="8">
        <f>'9'!$M$108</f>
        <v>0</v>
      </c>
      <c r="BG17" s="8">
        <f>'9'!$M$109</f>
        <v>0</v>
      </c>
      <c r="BH17" s="8">
        <f>'9'!$M$110</f>
        <v>0</v>
      </c>
      <c r="BI17" s="8">
        <f>'9'!$M$111</f>
        <v>12</v>
      </c>
      <c r="BJ17" s="8">
        <f>'9'!$M$112</f>
        <v>580</v>
      </c>
      <c r="BK17" s="8">
        <f>'9'!$M$113</f>
        <v>0</v>
      </c>
      <c r="BL17" s="8">
        <f>'9'!$M$114</f>
        <v>0</v>
      </c>
      <c r="BM17" s="8">
        <f>'9'!$M$115</f>
        <v>0</v>
      </c>
      <c r="BN17" s="8">
        <f>'9'!$M$116</f>
        <v>0</v>
      </c>
      <c r="BO17" s="8">
        <f>'9'!$M$117</f>
        <v>32</v>
      </c>
      <c r="BP17" s="8">
        <f>'9'!$M$118</f>
        <v>320</v>
      </c>
      <c r="BQ17" s="8">
        <f>'9'!$M$119</f>
        <v>0</v>
      </c>
      <c r="BR17" s="8">
        <f>'9'!$M$120</f>
        <v>0</v>
      </c>
      <c r="BS17" s="8">
        <f>'9'!$M$121</f>
        <v>0</v>
      </c>
      <c r="BT17" s="8">
        <f>'9'!$M$122</f>
        <v>0</v>
      </c>
      <c r="BU17" s="8">
        <f>'9'!$M$123</f>
        <v>0</v>
      </c>
      <c r="BV17" s="8">
        <f>'9'!$M$124</f>
        <v>0</v>
      </c>
      <c r="BW17" s="8">
        <f>'9'!$M$125</f>
        <v>140</v>
      </c>
      <c r="BX17" s="8">
        <f>'9'!$M$126</f>
        <v>4525</v>
      </c>
      <c r="BY17" s="8">
        <f>'9'!$M$127</f>
        <v>3</v>
      </c>
      <c r="BZ17" s="8">
        <f>'9'!$M$128</f>
        <v>30</v>
      </c>
      <c r="CA17" s="8">
        <f>'9'!$M$129</f>
        <v>3</v>
      </c>
      <c r="CB17" s="8">
        <f>'9'!$M$130</f>
        <v>30</v>
      </c>
      <c r="CC17" s="8">
        <f>'9'!$M$131</f>
        <v>0</v>
      </c>
      <c r="CD17" s="8">
        <f>'9'!$M$132</f>
        <v>0</v>
      </c>
      <c r="CE17" s="8">
        <f>'9'!$M$133</f>
        <v>0</v>
      </c>
      <c r="CF17" s="8">
        <f>'9'!$M$134</f>
        <v>0</v>
      </c>
      <c r="CG17" s="8">
        <f>'9'!$M$135</f>
        <v>0</v>
      </c>
      <c r="CH17" s="8">
        <f>'9'!$M$136</f>
        <v>0</v>
      </c>
      <c r="CI17" s="8">
        <f>'9'!$M$137</f>
        <v>0</v>
      </c>
      <c r="CJ17" s="8">
        <f>'9'!$M$138</f>
        <v>0</v>
      </c>
      <c r="CK17" s="8">
        <f>'9'!$M$139</f>
        <v>0</v>
      </c>
      <c r="CL17" s="8">
        <f>'9'!$M$140</f>
        <v>0</v>
      </c>
      <c r="CM17" s="8">
        <f>'9'!$M$141</f>
        <v>0</v>
      </c>
      <c r="CN17" s="8">
        <f>'9'!$M$142</f>
        <v>0</v>
      </c>
      <c r="CO17" s="8">
        <f>'9'!$M$143</f>
        <v>0</v>
      </c>
      <c r="CP17" s="8">
        <f>'9'!$M$144</f>
        <v>0</v>
      </c>
      <c r="CQ17" s="8">
        <f>'9'!$M$145</f>
        <v>0</v>
      </c>
      <c r="CR17" s="8">
        <f>'9'!$M$146</f>
        <v>0</v>
      </c>
      <c r="CS17" s="8">
        <f>'9'!$M$147</f>
        <v>0</v>
      </c>
      <c r="CT17" s="8">
        <f>'9'!$M$148</f>
        <v>0</v>
      </c>
      <c r="CU17" s="8">
        <f>'9'!$M$149</f>
        <v>0</v>
      </c>
      <c r="CV17" s="8">
        <f>'9'!$M$150</f>
        <v>0</v>
      </c>
      <c r="CW17" s="8">
        <f>'9'!$M$151</f>
        <v>0</v>
      </c>
      <c r="CX17" s="8">
        <f>'9'!$M$152</f>
        <v>0</v>
      </c>
      <c r="CY17" s="8">
        <f>'9'!$M$153</f>
        <v>0</v>
      </c>
      <c r="CZ17" s="8">
        <f>'9'!$M$154</f>
        <v>0</v>
      </c>
      <c r="DA17" s="8">
        <f>'9'!$M$155</f>
        <v>0</v>
      </c>
      <c r="DB17" s="8">
        <f>'9'!$M$156</f>
        <v>0</v>
      </c>
      <c r="DC17" s="8">
        <f>'9'!$M$157</f>
        <v>0</v>
      </c>
      <c r="DD17" s="8">
        <f>'9'!$M$158</f>
        <v>0</v>
      </c>
      <c r="DE17" s="8">
        <f>'9'!$M$159</f>
        <v>6</v>
      </c>
      <c r="DF17" s="8">
        <f>'9'!$M$160</f>
        <v>60</v>
      </c>
      <c r="DG17" s="8">
        <f>'9'!$M$161</f>
        <v>780</v>
      </c>
      <c r="DH17" s="8">
        <f>'9'!$M$162</f>
        <v>1935</v>
      </c>
      <c r="DI17" s="8">
        <f>'9'!$M$163</f>
        <v>0</v>
      </c>
      <c r="DJ17" s="8">
        <f>'9'!$M$164</f>
        <v>0</v>
      </c>
      <c r="DK17" s="8">
        <f>'9'!$M$165</f>
        <v>50</v>
      </c>
      <c r="DL17" s="8">
        <f>'9'!$M$166</f>
        <v>2040</v>
      </c>
      <c r="DM17" s="8">
        <f>'9'!$M$167</f>
        <v>0</v>
      </c>
      <c r="DN17" s="8">
        <f>'9'!$M$168</f>
        <v>0</v>
      </c>
      <c r="DO17" s="8">
        <f>'9'!$M$169</f>
        <v>0</v>
      </c>
      <c r="DP17" s="8">
        <f>'9'!$M$170</f>
        <v>0</v>
      </c>
      <c r="DQ17" s="8">
        <f>'9'!$M$171</f>
        <v>17</v>
      </c>
      <c r="DR17" s="8">
        <f>'9'!$M$172</f>
        <v>280</v>
      </c>
      <c r="DS17" s="8">
        <f>'9'!$M$173</f>
        <v>26</v>
      </c>
      <c r="DT17" s="8">
        <f>'9'!$M$174</f>
        <v>935</v>
      </c>
      <c r="DU17" s="8">
        <f>'9'!$M$175</f>
        <v>242</v>
      </c>
      <c r="DV17" s="8">
        <f>'9'!$M$176</f>
        <v>16500</v>
      </c>
      <c r="DW17" s="164">
        <f>'9'!$M$177</f>
        <v>1115</v>
      </c>
      <c r="DX17" s="8">
        <f>'9'!$M$178</f>
        <v>21690</v>
      </c>
      <c r="DY17" s="8">
        <f>'9'!$M$179</f>
        <v>392</v>
      </c>
      <c r="DZ17" s="8">
        <f>'9'!$M$193</f>
        <v>146</v>
      </c>
      <c r="EA17" s="8">
        <f>'9'!$M$181</f>
        <v>23</v>
      </c>
      <c r="EB17" s="8">
        <f>'9'!$M$180</f>
        <v>23</v>
      </c>
      <c r="EC17" s="8">
        <f>'9'!$M$183</f>
        <v>23</v>
      </c>
      <c r="ED17" s="8">
        <f>'9'!$M$182</f>
        <v>21</v>
      </c>
      <c r="EE17" s="8">
        <f>'9'!$M$185</f>
        <v>127</v>
      </c>
      <c r="EF17" s="8">
        <f>'9'!$M$184</f>
        <v>124</v>
      </c>
      <c r="EG17" s="8">
        <f>'9'!$M$186</f>
        <v>387</v>
      </c>
      <c r="EH17" s="8">
        <f>'9'!$M$187</f>
        <v>386</v>
      </c>
      <c r="EI17" s="8">
        <f>'9'!$M$188</f>
        <v>378</v>
      </c>
      <c r="EJ17" s="8">
        <f>'9'!$M$189</f>
        <v>386</v>
      </c>
      <c r="EK17" s="8">
        <f>'9'!$M$190</f>
        <v>371</v>
      </c>
      <c r="EL17" s="8">
        <f>'9'!$M$191</f>
        <v>309</v>
      </c>
      <c r="EM17" s="8">
        <f>'9'!$M$192</f>
        <v>210</v>
      </c>
      <c r="EN17" s="8">
        <f>'9'!$M$194</f>
        <v>17</v>
      </c>
      <c r="EO17" s="8">
        <f>'9'!$M$195</f>
        <v>85</v>
      </c>
      <c r="EP17" s="8">
        <f>'9'!$M$196</f>
        <v>9</v>
      </c>
      <c r="EQ17" s="8">
        <f>'9'!$M$197</f>
        <v>577</v>
      </c>
      <c r="ER17" s="8">
        <f>'9'!$M$198</f>
        <v>0</v>
      </c>
      <c r="ES17" s="8">
        <f>'9'!$M$199</f>
        <v>0</v>
      </c>
      <c r="ET17" s="8">
        <f>'9'!$M$200</f>
        <v>0</v>
      </c>
      <c r="EU17" s="8">
        <f>'9'!$M$201</f>
        <v>0</v>
      </c>
      <c r="EV17" s="8">
        <f>'9'!$M$202</f>
        <v>0</v>
      </c>
      <c r="EW17" s="8">
        <f>'9'!$M$203</f>
        <v>0</v>
      </c>
      <c r="EX17" s="8">
        <f>'9'!$M$204</f>
        <v>0</v>
      </c>
      <c r="EY17" s="8">
        <f>'9'!$M$205</f>
        <v>0</v>
      </c>
      <c r="EZ17" s="8">
        <f>'9'!$M$207</f>
        <v>0</v>
      </c>
      <c r="FA17" s="8">
        <f>'9'!$M$208</f>
        <v>0</v>
      </c>
      <c r="FB17" s="8">
        <f>'9'!$M$209</f>
        <v>3</v>
      </c>
      <c r="FC17" s="8">
        <f>'9'!$M$210</f>
        <v>6</v>
      </c>
      <c r="FD17" s="8">
        <f>'9'!$M$212</f>
        <v>0</v>
      </c>
      <c r="FE17" s="8">
        <f>'9'!$M$213</f>
        <v>0</v>
      </c>
      <c r="FF17" s="8">
        <f>'9'!$M$214</f>
        <v>0</v>
      </c>
      <c r="FG17" s="8">
        <f>'9'!$M$215</f>
        <v>0</v>
      </c>
      <c r="FH17" s="8">
        <f>'9'!$M$217</f>
        <v>0</v>
      </c>
      <c r="FI17" s="8">
        <f>'9'!$M$218</f>
        <v>0</v>
      </c>
      <c r="FJ17" s="8">
        <f>'9'!$M$219</f>
        <v>0</v>
      </c>
      <c r="FK17" s="8">
        <f>'9'!$M$220</f>
        <v>0</v>
      </c>
      <c r="FL17" s="8">
        <f>'9'!$M$222</f>
        <v>0</v>
      </c>
      <c r="FM17" s="8">
        <f>'3'!$M$223</f>
        <v>0</v>
      </c>
      <c r="FN17" s="8">
        <f>'9'!$M$224</f>
        <v>0</v>
      </c>
      <c r="FO17" s="8">
        <f>'9'!$M$225</f>
        <v>0</v>
      </c>
      <c r="FP17" s="8">
        <f>'9'!$M$227</f>
        <v>0</v>
      </c>
      <c r="FQ17" s="8">
        <f>'9'!$M$228</f>
        <v>0</v>
      </c>
      <c r="FR17" s="8">
        <f>'9'!$M$229</f>
        <v>0</v>
      </c>
      <c r="FS17" s="8">
        <f>'9'!$M$230</f>
        <v>0</v>
      </c>
      <c r="FT17" s="8">
        <f>'9'!$M$232</f>
        <v>0</v>
      </c>
      <c r="FU17" s="8">
        <f>'9'!$M$233</f>
        <v>1</v>
      </c>
      <c r="FV17" s="8">
        <f>'9'!$M$234</f>
        <v>1</v>
      </c>
      <c r="FW17" s="8">
        <f>'9'!$M$235</f>
        <v>4</v>
      </c>
      <c r="FX17" s="8">
        <f>'9'!$M$237</f>
        <v>0</v>
      </c>
      <c r="FY17" s="8">
        <f>'9'!$M$238</f>
        <v>0</v>
      </c>
      <c r="FZ17" s="8">
        <f>'9'!$M$239</f>
        <v>0</v>
      </c>
      <c r="GA17" s="8">
        <f>'9'!$M$240</f>
        <v>0</v>
      </c>
      <c r="GB17" s="8">
        <f>'9'!$M$242</f>
        <v>0</v>
      </c>
      <c r="GC17" s="8">
        <f>'9'!$M$243</f>
        <v>0</v>
      </c>
      <c r="GD17" s="8">
        <f>'9'!$M$244</f>
        <v>0</v>
      </c>
      <c r="GE17" s="8">
        <f>'9'!$M$245</f>
        <v>0</v>
      </c>
      <c r="GF17" s="8">
        <f>'9'!$M$247</f>
        <v>0</v>
      </c>
      <c r="GG17" s="8">
        <f>'9'!$M$248</f>
        <v>0</v>
      </c>
      <c r="GH17" s="8">
        <f>'9'!$M$249</f>
        <v>0</v>
      </c>
      <c r="GI17" s="8">
        <f>'9'!$M$250</f>
        <v>0</v>
      </c>
      <c r="GJ17" s="8">
        <f>'9'!$M$252</f>
        <v>0</v>
      </c>
      <c r="GK17" s="8">
        <f>'9'!$M$253</f>
        <v>0</v>
      </c>
      <c r="GL17" s="8">
        <f>'9'!$M$254</f>
        <v>0</v>
      </c>
      <c r="GM17" s="8">
        <f>'9'!$M$255</f>
        <v>0</v>
      </c>
      <c r="GN17" s="8">
        <f>'9'!$M$257</f>
        <v>0</v>
      </c>
      <c r="GO17" s="8">
        <f>'9'!$M$258</f>
        <v>0</v>
      </c>
      <c r="GP17" s="8">
        <f>'9'!$M$259</f>
        <v>0</v>
      </c>
      <c r="GQ17" s="8">
        <f>'9'!$M$260</f>
        <v>0</v>
      </c>
      <c r="GR17" s="8">
        <f>'9'!$M$262</f>
        <v>0</v>
      </c>
      <c r="GS17" s="8">
        <f>'9'!$M$263</f>
        <v>0</v>
      </c>
      <c r="GT17" s="8">
        <f>'9'!$M$264</f>
        <v>0</v>
      </c>
      <c r="GU17" s="8">
        <f>'9'!$M$265</f>
        <v>0</v>
      </c>
      <c r="GV17" s="8">
        <f>'9'!$M$267</f>
        <v>0</v>
      </c>
      <c r="GW17" s="8">
        <f>'9'!$M$268</f>
        <v>0</v>
      </c>
      <c r="GX17" s="8">
        <f>'9'!$M$269</f>
        <v>0</v>
      </c>
      <c r="GY17" s="8">
        <f>'9'!$M$270</f>
        <v>0</v>
      </c>
    </row>
    <row r="18" spans="2:207" ht="15" customHeight="1" x14ac:dyDescent="0.2">
      <c r="B18" s="8"/>
      <c r="C18" s="8"/>
      <c r="D18" s="37">
        <f>'10'!M9</f>
        <v>1</v>
      </c>
      <c r="E18" s="8">
        <v>1</v>
      </c>
      <c r="F18" s="8">
        <v>1</v>
      </c>
      <c r="G18" s="8"/>
      <c r="H18" s="8"/>
      <c r="I18" s="8">
        <f>'10'!$M$59</f>
        <v>0</v>
      </c>
      <c r="J18" s="8">
        <f>'10'!$M$60</f>
        <v>0</v>
      </c>
      <c r="K18" s="8">
        <f>'10'!$M$61</f>
        <v>0</v>
      </c>
      <c r="L18" s="8">
        <f>'10'!$M$62</f>
        <v>0</v>
      </c>
      <c r="M18" s="8">
        <f>'10'!$M$63</f>
        <v>0</v>
      </c>
      <c r="N18" s="8">
        <f>'10'!$M$64</f>
        <v>0</v>
      </c>
      <c r="O18" s="8">
        <f>'10'!$M$65</f>
        <v>0</v>
      </c>
      <c r="P18" s="8">
        <f>'10'!$M$66</f>
        <v>0</v>
      </c>
      <c r="Q18" s="8">
        <f>'10'!$M$67</f>
        <v>0</v>
      </c>
      <c r="R18" s="8">
        <f>'10'!$M$68</f>
        <v>0</v>
      </c>
      <c r="S18" s="8">
        <f>'10'!$M$69</f>
        <v>0</v>
      </c>
      <c r="T18" s="8">
        <f>'10'!$M$70</f>
        <v>0</v>
      </c>
      <c r="U18" s="8">
        <f>'10'!$M$71</f>
        <v>0</v>
      </c>
      <c r="V18" s="8">
        <f>'10'!$M$72</f>
        <v>0</v>
      </c>
      <c r="W18" s="8">
        <f>'10'!$M$73</f>
        <v>0</v>
      </c>
      <c r="X18" s="8">
        <f>'10'!$M$74</f>
        <v>0</v>
      </c>
      <c r="Y18" s="8">
        <f>'10'!$M$75</f>
        <v>0</v>
      </c>
      <c r="Z18" s="8">
        <f>'10'!$M$76</f>
        <v>0</v>
      </c>
      <c r="AA18" s="8">
        <f>'10'!$M$77</f>
        <v>0</v>
      </c>
      <c r="AB18" s="8">
        <f>'10'!$M$78</f>
        <v>0</v>
      </c>
      <c r="AC18" s="8">
        <f>'10'!$M$79</f>
        <v>0</v>
      </c>
      <c r="AD18" s="8">
        <f>'10'!$M$80</f>
        <v>0</v>
      </c>
      <c r="AE18" s="8">
        <f>'10'!$M$81</f>
        <v>0</v>
      </c>
      <c r="AF18" s="8">
        <f>'10'!$M$82</f>
        <v>0</v>
      </c>
      <c r="AG18" s="8">
        <f>'10'!$M$83</f>
        <v>0</v>
      </c>
      <c r="AH18" s="8">
        <f>'10'!$M$84</f>
        <v>0</v>
      </c>
      <c r="AI18" s="8">
        <f>'10'!$M$85</f>
        <v>0</v>
      </c>
      <c r="AJ18" s="8">
        <f>'10'!$M$86</f>
        <v>0</v>
      </c>
      <c r="AK18" s="8">
        <f>'10'!$M$87</f>
        <v>0</v>
      </c>
      <c r="AL18" s="8">
        <f>'10'!$M$88</f>
        <v>0</v>
      </c>
      <c r="AM18" s="8">
        <f>'10'!$M$89</f>
        <v>0</v>
      </c>
      <c r="AN18" s="8">
        <f>'10'!$M$90</f>
        <v>0</v>
      </c>
      <c r="AO18" s="8">
        <f>'10'!$M$91</f>
        <v>0</v>
      </c>
      <c r="AP18" s="8">
        <f>'10'!$M$92</f>
        <v>0</v>
      </c>
      <c r="AQ18" s="8">
        <f>'10'!$M$93</f>
        <v>0</v>
      </c>
      <c r="AR18" s="8">
        <f>'10'!$M$94</f>
        <v>0</v>
      </c>
      <c r="AS18" s="8">
        <f>'10'!$M$95</f>
        <v>0</v>
      </c>
      <c r="AT18" s="8">
        <f>'10'!$M$96</f>
        <v>0</v>
      </c>
      <c r="AU18" s="8">
        <f>'10'!$M$97</f>
        <v>0</v>
      </c>
      <c r="AV18" s="8">
        <f>'10'!$M$98</f>
        <v>0</v>
      </c>
      <c r="AW18" s="8">
        <f>'10'!$M$99</f>
        <v>0</v>
      </c>
      <c r="AX18" s="8">
        <f>'10'!$M$100</f>
        <v>0</v>
      </c>
      <c r="AY18" s="8">
        <f>'10'!$M$101</f>
        <v>0</v>
      </c>
      <c r="AZ18" s="8">
        <f>'10'!$M$102</f>
        <v>0</v>
      </c>
      <c r="BA18" s="8">
        <f>'10'!$M$103</f>
        <v>0</v>
      </c>
      <c r="BB18" s="8">
        <f>'10'!$M$104</f>
        <v>0</v>
      </c>
      <c r="BC18" s="8">
        <f>'10'!$M$105</f>
        <v>0</v>
      </c>
      <c r="BD18" s="8">
        <f>'10'!$M$106</f>
        <v>0</v>
      </c>
      <c r="BE18" s="8">
        <f>'10'!$M$107</f>
        <v>0</v>
      </c>
      <c r="BF18" s="8">
        <f>'10'!$M$108</f>
        <v>0</v>
      </c>
      <c r="BG18" s="8">
        <f>'10'!$M$109</f>
        <v>0</v>
      </c>
      <c r="BH18" s="8">
        <f>'10'!$M$110</f>
        <v>0</v>
      </c>
      <c r="BI18" s="8">
        <f>'10'!$M$111</f>
        <v>0</v>
      </c>
      <c r="BJ18" s="8">
        <f>'10'!$M$112</f>
        <v>0</v>
      </c>
      <c r="BK18" s="8">
        <f>'10'!$M$113</f>
        <v>0</v>
      </c>
      <c r="BL18" s="8">
        <f>'10'!$M$114</f>
        <v>0</v>
      </c>
      <c r="BM18" s="8">
        <f>'10'!$M$115</f>
        <v>0</v>
      </c>
      <c r="BN18" s="8">
        <f>'10'!$M$116</f>
        <v>0</v>
      </c>
      <c r="BO18" s="8">
        <f>'10'!$M$117</f>
        <v>0</v>
      </c>
      <c r="BP18" s="8">
        <f>'10'!$M$118</f>
        <v>0</v>
      </c>
      <c r="BQ18" s="8">
        <f>'10'!$M$119</f>
        <v>0</v>
      </c>
      <c r="BR18" s="8">
        <f>'10'!$M$120</f>
        <v>0</v>
      </c>
      <c r="BS18" s="8">
        <f>'10'!$M$121</f>
        <v>0</v>
      </c>
      <c r="BT18" s="8">
        <f>'10'!$M$122</f>
        <v>0</v>
      </c>
      <c r="BU18" s="8">
        <f>'10'!$M$123</f>
        <v>0</v>
      </c>
      <c r="BV18" s="8">
        <f>'10'!$M$124</f>
        <v>0</v>
      </c>
      <c r="BW18" s="8">
        <f>'10'!$M$125</f>
        <v>0</v>
      </c>
      <c r="BX18" s="8">
        <f>'10'!$M$126</f>
        <v>0</v>
      </c>
      <c r="BY18" s="8">
        <f>'10'!$M$127</f>
        <v>0</v>
      </c>
      <c r="BZ18" s="8">
        <f>'10'!$M$128</f>
        <v>0</v>
      </c>
      <c r="CA18" s="8">
        <f>'10'!$M$129</f>
        <v>0</v>
      </c>
      <c r="CB18" s="8">
        <f>'10'!$M$130</f>
        <v>0</v>
      </c>
      <c r="CC18" s="8">
        <f>'10'!$M$131</f>
        <v>0</v>
      </c>
      <c r="CD18" s="8">
        <f>'10'!$M$132</f>
        <v>0</v>
      </c>
      <c r="CE18" s="8">
        <f>'10'!$M$133</f>
        <v>0</v>
      </c>
      <c r="CF18" s="8">
        <f>'10'!$M$134</f>
        <v>0</v>
      </c>
      <c r="CG18" s="8">
        <f>'10'!$M$135</f>
        <v>0</v>
      </c>
      <c r="CH18" s="8">
        <f>'10'!$M$136</f>
        <v>0</v>
      </c>
      <c r="CI18" s="8">
        <f>'10'!$M$137</f>
        <v>0</v>
      </c>
      <c r="CJ18" s="8">
        <f>'10'!$M$138</f>
        <v>0</v>
      </c>
      <c r="CK18" s="8">
        <f>'10'!$M$139</f>
        <v>0</v>
      </c>
      <c r="CL18" s="8">
        <f>'10'!$M$140</f>
        <v>0</v>
      </c>
      <c r="CM18" s="8">
        <f>'10'!$M$141</f>
        <v>0</v>
      </c>
      <c r="CN18" s="8">
        <f>'10'!$M$142</f>
        <v>0</v>
      </c>
      <c r="CO18" s="8">
        <f>'10'!$M$143</f>
        <v>0</v>
      </c>
      <c r="CP18" s="8">
        <f>'10'!$M$144</f>
        <v>0</v>
      </c>
      <c r="CQ18" s="8">
        <f>'10'!$M$145</f>
        <v>0</v>
      </c>
      <c r="CR18" s="8">
        <f>'10'!$M$146</f>
        <v>0</v>
      </c>
      <c r="CS18" s="8">
        <f>'10'!$M$147</f>
        <v>0</v>
      </c>
      <c r="CT18" s="8">
        <f>'10'!$M$148</f>
        <v>0</v>
      </c>
      <c r="CU18" s="8">
        <f>'10'!$M$149</f>
        <v>0</v>
      </c>
      <c r="CV18" s="8">
        <f>'10'!$M$150</f>
        <v>0</v>
      </c>
      <c r="CW18" s="8">
        <f>'10'!$M$151</f>
        <v>0</v>
      </c>
      <c r="CX18" s="8">
        <f>'10'!$M$152</f>
        <v>0</v>
      </c>
      <c r="CY18" s="8">
        <f>'10'!$M$153</f>
        <v>0</v>
      </c>
      <c r="CZ18" s="8">
        <f>'10'!$M$154</f>
        <v>0</v>
      </c>
      <c r="DA18" s="8">
        <f>'10'!$M$155</f>
        <v>0</v>
      </c>
      <c r="DB18" s="8">
        <f>'10'!$M$156</f>
        <v>0</v>
      </c>
      <c r="DC18" s="8">
        <f>'10'!$M$157</f>
        <v>0</v>
      </c>
      <c r="DD18" s="8">
        <f>'10'!$M$158</f>
        <v>0</v>
      </c>
      <c r="DE18" s="8">
        <f>'10'!$M$159</f>
        <v>0</v>
      </c>
      <c r="DF18" s="8">
        <f>'10'!$M$160</f>
        <v>0</v>
      </c>
      <c r="DG18" s="8">
        <f>'10'!$M$161</f>
        <v>780</v>
      </c>
      <c r="DH18" s="8">
        <f>'10'!$M$162</f>
        <v>1935</v>
      </c>
      <c r="DI18" s="8">
        <f>'10'!$M$163</f>
        <v>0</v>
      </c>
      <c r="DJ18" s="8">
        <f>'10'!$M$164</f>
        <v>0</v>
      </c>
      <c r="DK18" s="8">
        <f>'10'!$M$165</f>
        <v>50</v>
      </c>
      <c r="DL18" s="8">
        <f>'10'!$M$166</f>
        <v>2040</v>
      </c>
      <c r="DM18" s="8">
        <f>'10'!$M$167</f>
        <v>0</v>
      </c>
      <c r="DN18" s="8">
        <f>'10'!$M$168</f>
        <v>0</v>
      </c>
      <c r="DO18" s="8">
        <f>'10'!$M$169</f>
        <v>0</v>
      </c>
      <c r="DP18" s="8">
        <f>'10'!$M$170</f>
        <v>0</v>
      </c>
      <c r="DQ18" s="8">
        <f>'10'!$M$171</f>
        <v>17</v>
      </c>
      <c r="DR18" s="8">
        <f>'10'!$M$172</f>
        <v>280</v>
      </c>
      <c r="DS18" s="8">
        <f>'10'!$M$173</f>
        <v>26</v>
      </c>
      <c r="DT18" s="8">
        <f>'10'!$M$174</f>
        <v>935</v>
      </c>
      <c r="DU18" s="8">
        <f>'10'!$M$175</f>
        <v>242</v>
      </c>
      <c r="DV18" s="8">
        <f>'10'!$M$176</f>
        <v>16500</v>
      </c>
      <c r="DW18" s="164">
        <f>'10'!$M$177</f>
        <v>1115</v>
      </c>
      <c r="DX18" s="8">
        <f>'10'!$M$178</f>
        <v>21690</v>
      </c>
      <c r="DY18" s="8">
        <f>'10'!$M$179</f>
        <v>249</v>
      </c>
      <c r="DZ18" s="8">
        <f>'10'!$M$193</f>
        <v>78</v>
      </c>
      <c r="EA18" s="8">
        <f>'10'!$M$181</f>
        <v>15</v>
      </c>
      <c r="EB18" s="8">
        <f>'10'!$M$180</f>
        <v>15</v>
      </c>
      <c r="EC18" s="8">
        <f>'10'!$M$183</f>
        <v>15</v>
      </c>
      <c r="ED18" s="8">
        <f>'10'!$M$182</f>
        <v>14</v>
      </c>
      <c r="EE18" s="8">
        <f>'10'!$M$185</f>
        <v>64</v>
      </c>
      <c r="EF18" s="8">
        <f>'10'!$M$184</f>
        <v>64</v>
      </c>
      <c r="EG18" s="8">
        <f>'10'!$M$186</f>
        <v>243</v>
      </c>
      <c r="EH18" s="8">
        <f>'10'!$M$187</f>
        <v>249</v>
      </c>
      <c r="EI18" s="8">
        <f>'10'!$M$188</f>
        <v>246</v>
      </c>
      <c r="EJ18" s="8">
        <f>'10'!$M$189</f>
        <v>243</v>
      </c>
      <c r="EK18" s="8">
        <f>'10'!$M$190</f>
        <v>229</v>
      </c>
      <c r="EL18" s="8">
        <f>'10'!$M$191</f>
        <v>183</v>
      </c>
      <c r="EM18" s="8">
        <f>'10'!$M$192</f>
        <v>122</v>
      </c>
      <c r="EN18" s="8">
        <f>'10'!$M$194</f>
        <v>10</v>
      </c>
      <c r="EO18" s="8">
        <f>'10'!$M$195</f>
        <v>10</v>
      </c>
      <c r="EP18" s="8">
        <f>'10'!$M$196</f>
        <v>0</v>
      </c>
      <c r="EQ18" s="8">
        <f>'10'!$M$197</f>
        <v>0</v>
      </c>
      <c r="ER18" s="8">
        <f>'10'!$M$198</f>
        <v>0</v>
      </c>
      <c r="ES18" s="8">
        <f>'10'!$M$199</f>
        <v>0</v>
      </c>
      <c r="ET18" s="8">
        <f>'10'!$M$200</f>
        <v>0</v>
      </c>
      <c r="EU18" s="8">
        <f>'10'!$M$201</f>
        <v>0</v>
      </c>
      <c r="EV18" s="8">
        <f>'10'!$M$202</f>
        <v>0</v>
      </c>
      <c r="EW18" s="8">
        <f>'10'!$M$203</f>
        <v>0</v>
      </c>
      <c r="EX18" s="8">
        <f>'10'!$M$204</f>
        <v>0</v>
      </c>
      <c r="EY18" s="8">
        <f>'10'!$M$205</f>
        <v>0</v>
      </c>
      <c r="EZ18" s="8">
        <f>'10'!$M$207</f>
        <v>0</v>
      </c>
      <c r="FA18" s="8">
        <f>'10'!$M$208</f>
        <v>0</v>
      </c>
      <c r="FB18" s="8">
        <f>'10'!$M$209</f>
        <v>0</v>
      </c>
      <c r="FC18" s="8">
        <f>'10'!$M$210</f>
        <v>2</v>
      </c>
      <c r="FD18" s="8">
        <f>'10'!$M$212</f>
        <v>0</v>
      </c>
      <c r="FE18" s="8">
        <f>'10'!$M$213</f>
        <v>0</v>
      </c>
      <c r="FF18" s="8">
        <f>'10'!$M$214</f>
        <v>0</v>
      </c>
      <c r="FG18" s="8">
        <f>'10'!$M$215</f>
        <v>0</v>
      </c>
      <c r="FH18" s="8">
        <f>'10'!$M$217</f>
        <v>0</v>
      </c>
      <c r="FI18" s="8">
        <f>'10'!$M$218</f>
        <v>0</v>
      </c>
      <c r="FJ18" s="8">
        <f>'10'!$M$219</f>
        <v>0</v>
      </c>
      <c r="FK18" s="8">
        <f>'10'!$M$220</f>
        <v>0</v>
      </c>
      <c r="FL18" s="8">
        <f>'10'!$M$222</f>
        <v>0</v>
      </c>
      <c r="FM18" s="8">
        <f>'3'!$M$223</f>
        <v>0</v>
      </c>
      <c r="FN18" s="8">
        <f>'10'!$M$224</f>
        <v>0</v>
      </c>
      <c r="FO18" s="8">
        <f>'10'!$M$225</f>
        <v>0</v>
      </c>
      <c r="FP18" s="8">
        <f>'10'!$M$227</f>
        <v>0</v>
      </c>
      <c r="FQ18" s="8">
        <f>'10'!$M$228</f>
        <v>0</v>
      </c>
      <c r="FR18" s="8">
        <f>'10'!$M$229</f>
        <v>0</v>
      </c>
      <c r="FS18" s="8">
        <f>'10'!$M$230</f>
        <v>0</v>
      </c>
      <c r="FT18" s="8">
        <f>'10'!$M$232</f>
        <v>0</v>
      </c>
      <c r="FU18" s="8">
        <f>'10'!$M$233</f>
        <v>0</v>
      </c>
      <c r="FV18" s="8">
        <f>'10'!$M$234</f>
        <v>0</v>
      </c>
      <c r="FW18" s="8">
        <f>'10'!$M$235</f>
        <v>0</v>
      </c>
      <c r="FX18" s="8">
        <f>'10'!$M$237</f>
        <v>0</v>
      </c>
      <c r="FY18" s="8">
        <f>'10'!$M$238</f>
        <v>0</v>
      </c>
      <c r="FZ18" s="8">
        <f>'10'!$M$239</f>
        <v>0</v>
      </c>
      <c r="GA18" s="8">
        <f>'10'!$M$240</f>
        <v>0</v>
      </c>
      <c r="GB18" s="8">
        <f>'10'!$M$242</f>
        <v>0</v>
      </c>
      <c r="GC18" s="8">
        <f>'10'!$M$243</f>
        <v>0</v>
      </c>
      <c r="GD18" s="8">
        <f>'10'!$M$244</f>
        <v>0</v>
      </c>
      <c r="GE18" s="8">
        <f>'10'!$M$245</f>
        <v>0</v>
      </c>
      <c r="GF18" s="8">
        <f>'10'!$M$247</f>
        <v>0</v>
      </c>
      <c r="GG18" s="8">
        <f>'10'!$M$248</f>
        <v>0</v>
      </c>
      <c r="GH18" s="8">
        <f>'10'!$M$249</f>
        <v>0</v>
      </c>
      <c r="GI18" s="8">
        <f>'10'!$M$250</f>
        <v>0</v>
      </c>
      <c r="GJ18" s="8">
        <f>'10'!$M$252</f>
        <v>0</v>
      </c>
      <c r="GK18" s="8">
        <f>'10'!$M$253</f>
        <v>0</v>
      </c>
      <c r="GL18" s="8">
        <f>'10'!$M$254</f>
        <v>0</v>
      </c>
      <c r="GM18" s="8">
        <f>'10'!$M$255</f>
        <v>0</v>
      </c>
      <c r="GN18" s="8">
        <f>'10'!$M$257</f>
        <v>0</v>
      </c>
      <c r="GO18" s="8">
        <f>'10'!$M$258</f>
        <v>0</v>
      </c>
      <c r="GP18" s="8">
        <f>'10'!$M$259</f>
        <v>0</v>
      </c>
      <c r="GQ18" s="8">
        <f>'10'!$M$260</f>
        <v>0</v>
      </c>
      <c r="GR18" s="8">
        <f>'10'!$M$262</f>
        <v>0</v>
      </c>
      <c r="GS18" s="8">
        <f>'10'!$M$263</f>
        <v>0</v>
      </c>
      <c r="GT18" s="8">
        <f>'10'!$M$264</f>
        <v>0</v>
      </c>
      <c r="GU18" s="8">
        <f>'10'!$M$265</f>
        <v>0</v>
      </c>
      <c r="GV18" s="8">
        <f>'10'!$M$267</f>
        <v>0</v>
      </c>
      <c r="GW18" s="8">
        <f>'10'!$M$268</f>
        <v>0</v>
      </c>
      <c r="GX18" s="8">
        <f>'10'!$M$269</f>
        <v>0</v>
      </c>
      <c r="GY18" s="8">
        <f>'10'!$M$270</f>
        <v>0</v>
      </c>
    </row>
    <row r="19" spans="2:207" ht="15" customHeight="1" x14ac:dyDescent="0.2">
      <c r="B19" s="8"/>
      <c r="C19" s="8"/>
      <c r="D19" s="37">
        <f>'11'!M9</f>
        <v>1</v>
      </c>
      <c r="E19" s="8">
        <v>1</v>
      </c>
      <c r="F19" s="8">
        <v>1</v>
      </c>
      <c r="G19" s="8"/>
      <c r="H19" s="8"/>
      <c r="I19" s="8">
        <f>'11'!$M$59</f>
        <v>0</v>
      </c>
      <c r="J19" s="8">
        <f>'11'!$M$60</f>
        <v>0</v>
      </c>
      <c r="K19" s="8">
        <f>'11'!$M$61</f>
        <v>4</v>
      </c>
      <c r="L19" s="8">
        <f>'11'!$M$62</f>
        <v>60</v>
      </c>
      <c r="M19" s="8">
        <f>'11'!$M$63</f>
        <v>0</v>
      </c>
      <c r="N19" s="8">
        <f>'11'!$M$64</f>
        <v>0</v>
      </c>
      <c r="O19" s="8">
        <f>'11'!$M$65</f>
        <v>0</v>
      </c>
      <c r="P19" s="8">
        <f>'11'!$M$66</f>
        <v>0</v>
      </c>
      <c r="Q19" s="8">
        <f>'11'!$M$67</f>
        <v>0</v>
      </c>
      <c r="R19" s="8">
        <f>'11'!$M$68</f>
        <v>0</v>
      </c>
      <c r="S19" s="8">
        <f>'11'!$M$69</f>
        <v>0</v>
      </c>
      <c r="T19" s="8">
        <f>'11'!$M$70</f>
        <v>0</v>
      </c>
      <c r="U19" s="8">
        <f>'11'!$M$71</f>
        <v>1</v>
      </c>
      <c r="V19" s="8">
        <f>'11'!$M$72</f>
        <v>24</v>
      </c>
      <c r="W19" s="8">
        <f>'11'!$M$73</f>
        <v>0</v>
      </c>
      <c r="X19" s="8">
        <f>'11'!$M$74</f>
        <v>0</v>
      </c>
      <c r="Y19" s="8">
        <f>'11'!$M$75</f>
        <v>0</v>
      </c>
      <c r="Z19" s="8">
        <f>'11'!$M$76</f>
        <v>0</v>
      </c>
      <c r="AA19" s="8">
        <f>'11'!$M$77</f>
        <v>0</v>
      </c>
      <c r="AB19" s="8">
        <f>'11'!$M$78</f>
        <v>0</v>
      </c>
      <c r="AC19" s="8">
        <f>'11'!$M$79</f>
        <v>1</v>
      </c>
      <c r="AD19" s="8">
        <f>'11'!$M$80</f>
        <v>32</v>
      </c>
      <c r="AE19" s="8">
        <f>'11'!$M$81</f>
        <v>0</v>
      </c>
      <c r="AF19" s="8">
        <f>'11'!$M$82</f>
        <v>0</v>
      </c>
      <c r="AG19" s="8">
        <f>'11'!$M$83</f>
        <v>1</v>
      </c>
      <c r="AH19" s="8">
        <f>'11'!$M$84</f>
        <v>40</v>
      </c>
      <c r="AI19" s="8">
        <f>'11'!$M$85</f>
        <v>0</v>
      </c>
      <c r="AJ19" s="8">
        <f>'11'!$M$86</f>
        <v>0</v>
      </c>
      <c r="AK19" s="8">
        <f>'11'!$M$87</f>
        <v>0</v>
      </c>
      <c r="AL19" s="8">
        <f>'11'!$M$88</f>
        <v>0</v>
      </c>
      <c r="AM19" s="8">
        <f>'11'!$M$89</f>
        <v>1</v>
      </c>
      <c r="AN19" s="8">
        <f>'11'!$M$90</f>
        <v>13</v>
      </c>
      <c r="AO19" s="8">
        <f>'11'!$M$91</f>
        <v>8</v>
      </c>
      <c r="AP19" s="8">
        <f>'11'!$M$92</f>
        <v>169</v>
      </c>
      <c r="AQ19" s="8">
        <f>'11'!$M$93</f>
        <v>0</v>
      </c>
      <c r="AR19" s="8">
        <f>'11'!$M$94</f>
        <v>0</v>
      </c>
      <c r="AS19" s="8">
        <f>'11'!$M$95</f>
        <v>0</v>
      </c>
      <c r="AT19" s="8">
        <f>'11'!$M$96</f>
        <v>0</v>
      </c>
      <c r="AU19" s="8">
        <f>'11'!$M$97</f>
        <v>1</v>
      </c>
      <c r="AV19" s="8">
        <f>'11'!$M$98</f>
        <v>26</v>
      </c>
      <c r="AW19" s="8">
        <f>'11'!$M$99</f>
        <v>1</v>
      </c>
      <c r="AX19" s="8">
        <f>'11'!$M$100</f>
        <v>20</v>
      </c>
      <c r="AY19" s="8">
        <f>'11'!$M$101</f>
        <v>0</v>
      </c>
      <c r="AZ19" s="8">
        <f>'11'!$M$102</f>
        <v>0</v>
      </c>
      <c r="BA19" s="8">
        <f>'11'!$M$103</f>
        <v>0</v>
      </c>
      <c r="BB19" s="8">
        <f>'11'!$M$104</f>
        <v>0</v>
      </c>
      <c r="BC19" s="8">
        <f>'11'!$M$105</f>
        <v>0</v>
      </c>
      <c r="BD19" s="8">
        <f>'11'!$M$106</f>
        <v>0</v>
      </c>
      <c r="BE19" s="8">
        <f>'11'!$M$107</f>
        <v>1</v>
      </c>
      <c r="BF19" s="8">
        <f>'11'!$M$108</f>
        <v>20</v>
      </c>
      <c r="BG19" s="8">
        <f>'11'!$M$109</f>
        <v>0</v>
      </c>
      <c r="BH19" s="8">
        <f>'11'!$M$110</f>
        <v>0</v>
      </c>
      <c r="BI19" s="8">
        <f>'11'!$M$111</f>
        <v>0</v>
      </c>
      <c r="BJ19" s="8">
        <f>'11'!$M$112</f>
        <v>0</v>
      </c>
      <c r="BK19" s="8">
        <f>'11'!$M$113</f>
        <v>0</v>
      </c>
      <c r="BL19" s="8">
        <f>'11'!$M$114</f>
        <v>0</v>
      </c>
      <c r="BM19" s="8">
        <f>'11'!$M$115</f>
        <v>0</v>
      </c>
      <c r="BN19" s="8">
        <f>'11'!$M$116</f>
        <v>0</v>
      </c>
      <c r="BO19" s="8">
        <f>'11'!$M$117</f>
        <v>0</v>
      </c>
      <c r="BP19" s="8">
        <f>'11'!$M$118</f>
        <v>0</v>
      </c>
      <c r="BQ19" s="8">
        <f>'11'!$M$119</f>
        <v>0</v>
      </c>
      <c r="BR19" s="8">
        <f>'11'!$M$120</f>
        <v>0</v>
      </c>
      <c r="BS19" s="8">
        <f>'11'!$M$121</f>
        <v>0</v>
      </c>
      <c r="BT19" s="8">
        <f>'11'!$M$122</f>
        <v>0</v>
      </c>
      <c r="BU19" s="8">
        <f>'11'!$M$123</f>
        <v>0</v>
      </c>
      <c r="BV19" s="8">
        <f>'11'!$M$124</f>
        <v>0</v>
      </c>
      <c r="BW19" s="8">
        <f>'11'!$M$125</f>
        <v>3</v>
      </c>
      <c r="BX19" s="8">
        <f>'11'!$M$126</f>
        <v>66</v>
      </c>
      <c r="BY19" s="8">
        <f>'11'!$M$127</f>
        <v>0</v>
      </c>
      <c r="BZ19" s="8">
        <f>'11'!$M$128</f>
        <v>0</v>
      </c>
      <c r="CA19" s="8">
        <f>'11'!$M$129</f>
        <v>0</v>
      </c>
      <c r="CB19" s="8">
        <f>'11'!$M$130</f>
        <v>0</v>
      </c>
      <c r="CC19" s="8">
        <f>'11'!$M$131</f>
        <v>0</v>
      </c>
      <c r="CD19" s="8">
        <f>'11'!$M$132</f>
        <v>0</v>
      </c>
      <c r="CE19" s="8">
        <f>'11'!$M$133</f>
        <v>0</v>
      </c>
      <c r="CF19" s="8">
        <f>'11'!$M$134</f>
        <v>0</v>
      </c>
      <c r="CG19" s="8">
        <f>'11'!$M$135</f>
        <v>0</v>
      </c>
      <c r="CH19" s="8">
        <f>'11'!$M$136</f>
        <v>0</v>
      </c>
      <c r="CI19" s="8">
        <f>'11'!$M$137</f>
        <v>0</v>
      </c>
      <c r="CJ19" s="8">
        <f>'11'!$M$138</f>
        <v>0</v>
      </c>
      <c r="CK19" s="8">
        <f>'11'!$M$139</f>
        <v>0</v>
      </c>
      <c r="CL19" s="8">
        <f>'11'!$M$140</f>
        <v>0</v>
      </c>
      <c r="CM19" s="8">
        <f>'11'!$M$141</f>
        <v>0</v>
      </c>
      <c r="CN19" s="8">
        <f>'11'!$M$142</f>
        <v>0</v>
      </c>
      <c r="CO19" s="8">
        <f>'11'!$M$143</f>
        <v>0</v>
      </c>
      <c r="CP19" s="8">
        <f>'11'!$M$144</f>
        <v>0</v>
      </c>
      <c r="CQ19" s="8">
        <f>'11'!$M$145</f>
        <v>0</v>
      </c>
      <c r="CR19" s="8">
        <f>'11'!$M$146</f>
        <v>0</v>
      </c>
      <c r="CS19" s="8">
        <f>'11'!$M$147</f>
        <v>0</v>
      </c>
      <c r="CT19" s="8">
        <f>'11'!$M$148</f>
        <v>0</v>
      </c>
      <c r="CU19" s="8">
        <f>'11'!$M$149</f>
        <v>0</v>
      </c>
      <c r="CV19" s="8">
        <f>'11'!$M$150</f>
        <v>0</v>
      </c>
      <c r="CW19" s="8">
        <f>'11'!$M$151</f>
        <v>0</v>
      </c>
      <c r="CX19" s="8">
        <f>'11'!$M$152</f>
        <v>0</v>
      </c>
      <c r="CY19" s="8">
        <f>'11'!$M$153</f>
        <v>0</v>
      </c>
      <c r="CZ19" s="8">
        <f>'11'!$M$154</f>
        <v>0</v>
      </c>
      <c r="DA19" s="8">
        <f>'11'!$M$155</f>
        <v>0</v>
      </c>
      <c r="DB19" s="8">
        <f>'11'!$M$156</f>
        <v>0</v>
      </c>
      <c r="DC19" s="8">
        <f>'11'!$M$157</f>
        <v>0</v>
      </c>
      <c r="DD19" s="8">
        <f>'11'!$M$158</f>
        <v>0</v>
      </c>
      <c r="DE19" s="8">
        <f>'11'!$M$159</f>
        <v>0</v>
      </c>
      <c r="DF19" s="8">
        <f>'11'!$M$160</f>
        <v>0</v>
      </c>
      <c r="DG19" s="8">
        <f>'11'!$M$161</f>
        <v>780</v>
      </c>
      <c r="DH19" s="8">
        <f>'11'!$M$162</f>
        <v>1935</v>
      </c>
      <c r="DI19" s="8">
        <f>'11'!$M$163</f>
        <v>0</v>
      </c>
      <c r="DJ19" s="8">
        <f>'11'!$M$164</f>
        <v>0</v>
      </c>
      <c r="DK19" s="8">
        <f>'11'!$M$165</f>
        <v>50</v>
      </c>
      <c r="DL19" s="8">
        <f>'11'!$M$166</f>
        <v>2040</v>
      </c>
      <c r="DM19" s="8">
        <f>'11'!$M$167</f>
        <v>0</v>
      </c>
      <c r="DN19" s="8">
        <f>'11'!$M$168</f>
        <v>0</v>
      </c>
      <c r="DO19" s="8">
        <f>'11'!$M$169</f>
        <v>0</v>
      </c>
      <c r="DP19" s="8">
        <f>'11'!$M$170</f>
        <v>0</v>
      </c>
      <c r="DQ19" s="8">
        <f>'11'!$M$171</f>
        <v>17</v>
      </c>
      <c r="DR19" s="8">
        <f>'11'!$M$172</f>
        <v>280</v>
      </c>
      <c r="DS19" s="8">
        <f>'11'!$M$173</f>
        <v>26</v>
      </c>
      <c r="DT19" s="8">
        <f>'11'!$M$174</f>
        <v>935</v>
      </c>
      <c r="DU19" s="8">
        <f>'11'!$M$175</f>
        <v>242</v>
      </c>
      <c r="DV19" s="8">
        <f>'11'!$M$176</f>
        <v>16500</v>
      </c>
      <c r="DW19" s="164">
        <f>'11'!$M$177</f>
        <v>1115</v>
      </c>
      <c r="DX19" s="8">
        <f>'11'!$M$178</f>
        <v>21690</v>
      </c>
      <c r="DY19" s="8">
        <f>'11'!$M$179</f>
        <v>243</v>
      </c>
      <c r="DZ19" s="8">
        <f>'11'!$M$193</f>
        <v>93</v>
      </c>
      <c r="EA19" s="8">
        <f>'11'!$M$181</f>
        <v>13</v>
      </c>
      <c r="EB19" s="8">
        <f>'11'!$M$180</f>
        <v>13</v>
      </c>
      <c r="EC19" s="8">
        <f>'11'!$M$183</f>
        <v>13</v>
      </c>
      <c r="ED19" s="8">
        <f>'11'!$M$182</f>
        <v>12</v>
      </c>
      <c r="EE19" s="8">
        <f>'11'!$M$185</f>
        <v>75</v>
      </c>
      <c r="EF19" s="8">
        <f>'11'!$M$184</f>
        <v>65</v>
      </c>
      <c r="EG19" s="8">
        <f>'11'!$M$186</f>
        <v>241</v>
      </c>
      <c r="EH19" s="8">
        <f>'11'!$M$187</f>
        <v>243</v>
      </c>
      <c r="EI19" s="8">
        <f>'11'!$M$188</f>
        <v>237</v>
      </c>
      <c r="EJ19" s="8">
        <f>'11'!$M$189</f>
        <v>240</v>
      </c>
      <c r="EK19" s="8">
        <f>'11'!$M$190</f>
        <v>227</v>
      </c>
      <c r="EL19" s="8">
        <f>'11'!$M$191</f>
        <v>172</v>
      </c>
      <c r="EM19" s="8">
        <f>'11'!$M$192</f>
        <v>135</v>
      </c>
      <c r="EN19" s="8">
        <f>'11'!$M$194</f>
        <v>50</v>
      </c>
      <c r="EO19" s="8">
        <f>'11'!$M$195</f>
        <v>50</v>
      </c>
      <c r="EP19" s="8">
        <f>'11'!$M$196</f>
        <v>0</v>
      </c>
      <c r="EQ19" s="8">
        <f>'11'!$M$197</f>
        <v>0</v>
      </c>
      <c r="ER19" s="8">
        <f>'11'!$M$198</f>
        <v>5</v>
      </c>
      <c r="ES19" s="8">
        <f>'11'!$M$199</f>
        <v>10</v>
      </c>
      <c r="ET19" s="8">
        <f>'11'!$M$200</f>
        <v>0</v>
      </c>
      <c r="EU19" s="8">
        <f>'11'!$M$201</f>
        <v>0</v>
      </c>
      <c r="EV19" s="8">
        <f>'11'!$M$202</f>
        <v>0</v>
      </c>
      <c r="EW19" s="8">
        <f>'11'!$M$203</f>
        <v>0</v>
      </c>
      <c r="EX19" s="8">
        <f>'11'!$M$204</f>
        <v>0</v>
      </c>
      <c r="EY19" s="8">
        <f>'11'!$M$205</f>
        <v>0</v>
      </c>
      <c r="EZ19" s="8">
        <f>'11'!$M$207</f>
        <v>0</v>
      </c>
      <c r="FA19" s="8">
        <f>'11'!$M$208</f>
        <v>0</v>
      </c>
      <c r="FB19" s="8">
        <f>'11'!$M$209</f>
        <v>0</v>
      </c>
      <c r="FC19" s="8">
        <f>'11'!$M$210</f>
        <v>2</v>
      </c>
      <c r="FD19" s="8">
        <f>'11'!$M$212</f>
        <v>0</v>
      </c>
      <c r="FE19" s="8">
        <f>'11'!$M$213</f>
        <v>0</v>
      </c>
      <c r="FF19" s="8">
        <f>'11'!$M$214</f>
        <v>0</v>
      </c>
      <c r="FG19" s="8">
        <f>'11'!$M$215</f>
        <v>0</v>
      </c>
      <c r="FH19" s="8">
        <f>'11'!$M$217</f>
        <v>0</v>
      </c>
      <c r="FI19" s="8">
        <f>'11'!$M$218</f>
        <v>0</v>
      </c>
      <c r="FJ19" s="8">
        <f>'11'!$M$219</f>
        <v>0</v>
      </c>
      <c r="FK19" s="8">
        <f>'11'!$M$220</f>
        <v>1</v>
      </c>
      <c r="FL19" s="8">
        <f>'11'!$M$222</f>
        <v>0</v>
      </c>
      <c r="FM19" s="8">
        <f>'3'!$M$223</f>
        <v>0</v>
      </c>
      <c r="FN19" s="8">
        <f>'11'!$M$224</f>
        <v>0</v>
      </c>
      <c r="FO19" s="8">
        <f>'11'!$M$225</f>
        <v>3</v>
      </c>
      <c r="FP19" s="8">
        <f>'11'!$M$227</f>
        <v>0</v>
      </c>
      <c r="FQ19" s="8">
        <f>'11'!$M$228</f>
        <v>0</v>
      </c>
      <c r="FR19" s="8">
        <f>'11'!$M$229</f>
        <v>0</v>
      </c>
      <c r="FS19" s="8">
        <f>'11'!$M$230</f>
        <v>2</v>
      </c>
      <c r="FT19" s="8">
        <f>'11'!$M$232</f>
        <v>0</v>
      </c>
      <c r="FU19" s="8">
        <f>'11'!$M$233</f>
        <v>0</v>
      </c>
      <c r="FV19" s="8">
        <f>'11'!$M$234</f>
        <v>0</v>
      </c>
      <c r="FW19" s="8">
        <f>'11'!$M$235</f>
        <v>0</v>
      </c>
      <c r="FX19" s="8">
        <f>'11'!$M$237</f>
        <v>0</v>
      </c>
      <c r="FY19" s="8">
        <f>'11'!$M$238</f>
        <v>0</v>
      </c>
      <c r="FZ19" s="8">
        <f>'11'!$M$239</f>
        <v>0</v>
      </c>
      <c r="GA19" s="8">
        <f>'11'!$M$240</f>
        <v>0</v>
      </c>
      <c r="GB19" s="8">
        <f>'11'!$M$242</f>
        <v>0</v>
      </c>
      <c r="GC19" s="8">
        <f>'11'!$M$243</f>
        <v>0</v>
      </c>
      <c r="GD19" s="8">
        <f>'11'!$M$244</f>
        <v>1</v>
      </c>
      <c r="GE19" s="8">
        <f>'11'!$M$245</f>
        <v>0</v>
      </c>
      <c r="GF19" s="8">
        <f>'11'!$M$247</f>
        <v>0</v>
      </c>
      <c r="GG19" s="8">
        <f>'11'!$M$248</f>
        <v>0</v>
      </c>
      <c r="GH19" s="8">
        <f>'11'!$M$249</f>
        <v>0</v>
      </c>
      <c r="GI19" s="8">
        <f>'11'!$M$250</f>
        <v>3</v>
      </c>
      <c r="GJ19" s="8">
        <f>'11'!$M$252</f>
        <v>0</v>
      </c>
      <c r="GK19" s="8">
        <f>'11'!$M$253</f>
        <v>0</v>
      </c>
      <c r="GL19" s="8">
        <f>'11'!$M$254</f>
        <v>0</v>
      </c>
      <c r="GM19" s="8">
        <f>'11'!$M$255</f>
        <v>0</v>
      </c>
      <c r="GN19" s="8">
        <f>'11'!$M$257</f>
        <v>0</v>
      </c>
      <c r="GO19" s="8">
        <f>'11'!$M$258</f>
        <v>0</v>
      </c>
      <c r="GP19" s="8">
        <f>'11'!$M$259</f>
        <v>0</v>
      </c>
      <c r="GQ19" s="8">
        <f>'11'!$M$260</f>
        <v>0</v>
      </c>
      <c r="GR19" s="8">
        <f>'11'!$M$262</f>
        <v>0</v>
      </c>
      <c r="GS19" s="8">
        <f>'11'!$M$263</f>
        <v>0</v>
      </c>
      <c r="GT19" s="8">
        <f>'11'!$M$264</f>
        <v>0</v>
      </c>
      <c r="GU19" s="8">
        <f>'11'!$M$265</f>
        <v>0</v>
      </c>
      <c r="GV19" s="8">
        <f>'11'!$M$267</f>
        <v>0</v>
      </c>
      <c r="GW19" s="8">
        <f>'11'!$M$268</f>
        <v>0</v>
      </c>
      <c r="GX19" s="8">
        <f>'11'!$M$269</f>
        <v>0</v>
      </c>
      <c r="GY19" s="8">
        <f>'11'!$M$270</f>
        <v>0</v>
      </c>
    </row>
    <row r="20" spans="2:207" ht="15" customHeight="1" x14ac:dyDescent="0.2">
      <c r="B20" s="8"/>
      <c r="C20" s="8"/>
      <c r="D20" s="37">
        <f>'12'!M9</f>
        <v>1</v>
      </c>
      <c r="E20" s="8">
        <v>1</v>
      </c>
      <c r="F20" s="8">
        <v>1</v>
      </c>
      <c r="G20" s="8"/>
      <c r="H20" s="8"/>
      <c r="I20" s="8">
        <f>'12'!$M$59</f>
        <v>1</v>
      </c>
      <c r="J20" s="8">
        <f>'12'!$M$60</f>
        <v>10</v>
      </c>
      <c r="K20" s="8">
        <f>'12'!$M$61</f>
        <v>1</v>
      </c>
      <c r="L20" s="8">
        <f>'12'!$M$62</f>
        <v>10</v>
      </c>
      <c r="M20" s="8">
        <f>'12'!$M$63</f>
        <v>0</v>
      </c>
      <c r="N20" s="8">
        <f>'12'!$M$64</f>
        <v>0</v>
      </c>
      <c r="O20" s="8">
        <f>'12'!$M$65</f>
        <v>0</v>
      </c>
      <c r="P20" s="8">
        <f>'12'!$M$66</f>
        <v>0</v>
      </c>
      <c r="Q20" s="8">
        <f>'12'!$M$67</f>
        <v>0</v>
      </c>
      <c r="R20" s="8">
        <f>'12'!$M$68</f>
        <v>0</v>
      </c>
      <c r="S20" s="8">
        <f>'12'!$M$69</f>
        <v>0</v>
      </c>
      <c r="T20" s="8">
        <f>'12'!$M$70</f>
        <v>0</v>
      </c>
      <c r="U20" s="8">
        <f>'12'!$M$71</f>
        <v>0</v>
      </c>
      <c r="V20" s="8">
        <f>'12'!$M$72</f>
        <v>0</v>
      </c>
      <c r="W20" s="8">
        <f>'12'!$M$73</f>
        <v>0</v>
      </c>
      <c r="X20" s="8">
        <f>'12'!$M$74</f>
        <v>0</v>
      </c>
      <c r="Y20" s="8">
        <f>'12'!$M$75</f>
        <v>0</v>
      </c>
      <c r="Z20" s="8">
        <f>'12'!$M$76</f>
        <v>0</v>
      </c>
      <c r="AA20" s="8">
        <f>'12'!$M$77</f>
        <v>0</v>
      </c>
      <c r="AB20" s="8">
        <f>'12'!$M$78</f>
        <v>0</v>
      </c>
      <c r="AC20" s="8">
        <f>'12'!$M$79</f>
        <v>1</v>
      </c>
      <c r="AD20" s="8">
        <f>'12'!$M$80</f>
        <v>29</v>
      </c>
      <c r="AE20" s="8">
        <f>'12'!$M$81</f>
        <v>0</v>
      </c>
      <c r="AF20" s="8">
        <f>'12'!$M$82</f>
        <v>0</v>
      </c>
      <c r="AG20" s="8">
        <f>'12'!$M$83</f>
        <v>0</v>
      </c>
      <c r="AH20" s="8">
        <f>'12'!$M$84</f>
        <v>0</v>
      </c>
      <c r="AI20" s="8">
        <f>'12'!$M$85</f>
        <v>0</v>
      </c>
      <c r="AJ20" s="8">
        <f>'12'!$M$86</f>
        <v>0</v>
      </c>
      <c r="AK20" s="8">
        <f>'12'!$M$87</f>
        <v>0</v>
      </c>
      <c r="AL20" s="8">
        <f>'12'!$M$88</f>
        <v>0</v>
      </c>
      <c r="AM20" s="8">
        <f>'12'!$M$89</f>
        <v>1</v>
      </c>
      <c r="AN20" s="8">
        <f>'12'!$M$90</f>
        <v>100</v>
      </c>
      <c r="AO20" s="8">
        <f>'12'!$M$91</f>
        <v>4</v>
      </c>
      <c r="AP20" s="8">
        <f>'12'!$M$92</f>
        <v>149</v>
      </c>
      <c r="AQ20" s="8">
        <f>'12'!$M$93</f>
        <v>0</v>
      </c>
      <c r="AR20" s="8">
        <f>'12'!$M$94</f>
        <v>0</v>
      </c>
      <c r="AS20" s="8">
        <f>'12'!$M$95</f>
        <v>0</v>
      </c>
      <c r="AT20" s="8">
        <f>'12'!$M$96</f>
        <v>0</v>
      </c>
      <c r="AU20" s="8">
        <f>'12'!$M$97</f>
        <v>0</v>
      </c>
      <c r="AV20" s="8">
        <f>'12'!$M$98</f>
        <v>0</v>
      </c>
      <c r="AW20" s="8">
        <f>'12'!$M$99</f>
        <v>0</v>
      </c>
      <c r="AX20" s="8">
        <f>'12'!$M$100</f>
        <v>0</v>
      </c>
      <c r="AY20" s="8">
        <f>'12'!$M$101</f>
        <v>2</v>
      </c>
      <c r="AZ20" s="8">
        <f>'12'!$M$102</f>
        <v>180</v>
      </c>
      <c r="BA20" s="8">
        <f>'12'!$M$103</f>
        <v>3</v>
      </c>
      <c r="BB20" s="8">
        <f>'12'!$M$104</f>
        <v>60</v>
      </c>
      <c r="BC20" s="8">
        <f>'12'!$M$105</f>
        <v>0</v>
      </c>
      <c r="BD20" s="8">
        <f>'12'!$M$106</f>
        <v>0</v>
      </c>
      <c r="BE20" s="8">
        <f>'12'!$M$107</f>
        <v>0</v>
      </c>
      <c r="BF20" s="8">
        <f>'12'!$M$108</f>
        <v>0</v>
      </c>
      <c r="BG20" s="8">
        <f>'12'!$M$109</f>
        <v>0</v>
      </c>
      <c r="BH20" s="8">
        <f>'12'!$M$110</f>
        <v>0</v>
      </c>
      <c r="BI20" s="8">
        <f>'12'!$M$111</f>
        <v>0</v>
      </c>
      <c r="BJ20" s="8">
        <f>'12'!$M$112</f>
        <v>0</v>
      </c>
      <c r="BK20" s="8">
        <f>'12'!$M$113</f>
        <v>0</v>
      </c>
      <c r="BL20" s="8">
        <f>'12'!$M$114</f>
        <v>0</v>
      </c>
      <c r="BM20" s="8">
        <f>'12'!$M$115</f>
        <v>0</v>
      </c>
      <c r="BN20" s="8">
        <f>'12'!$M$116</f>
        <v>0</v>
      </c>
      <c r="BO20" s="8">
        <f>'12'!$M$117</f>
        <v>0</v>
      </c>
      <c r="BP20" s="8">
        <f>'12'!$M$118</f>
        <v>0</v>
      </c>
      <c r="BQ20" s="8">
        <f>'12'!$M$119</f>
        <v>0</v>
      </c>
      <c r="BR20" s="8">
        <f>'12'!$M$120</f>
        <v>0</v>
      </c>
      <c r="BS20" s="8">
        <f>'12'!$M$121</f>
        <v>0</v>
      </c>
      <c r="BT20" s="8">
        <f>'12'!$M$122</f>
        <v>0</v>
      </c>
      <c r="BU20" s="8">
        <f>'12'!$M$123</f>
        <v>0</v>
      </c>
      <c r="BV20" s="8">
        <f>'12'!$M$124</f>
        <v>0</v>
      </c>
      <c r="BW20" s="8">
        <f>'12'!$M$125</f>
        <v>5</v>
      </c>
      <c r="BX20" s="8">
        <f>'12'!$M$126</f>
        <v>240</v>
      </c>
      <c r="BY20" s="8">
        <f>'12'!$M$127</f>
        <v>0</v>
      </c>
      <c r="BZ20" s="8">
        <f>'12'!$M$128</f>
        <v>0</v>
      </c>
      <c r="CA20" s="8">
        <f>'12'!$M$129</f>
        <v>0</v>
      </c>
      <c r="CB20" s="8">
        <f>'12'!$M$130</f>
        <v>0</v>
      </c>
      <c r="CC20" s="8">
        <f>'12'!$M$131</f>
        <v>0</v>
      </c>
      <c r="CD20" s="8">
        <f>'12'!$M$132</f>
        <v>0</v>
      </c>
      <c r="CE20" s="8">
        <f>'12'!$M$133</f>
        <v>0</v>
      </c>
      <c r="CF20" s="8">
        <f>'12'!$M$134</f>
        <v>0</v>
      </c>
      <c r="CG20" s="8">
        <f>'12'!$M$135</f>
        <v>0</v>
      </c>
      <c r="CH20" s="8">
        <f>'12'!$M$136</f>
        <v>0</v>
      </c>
      <c r="CI20" s="8">
        <f>'12'!$M$137</f>
        <v>0</v>
      </c>
      <c r="CJ20" s="8">
        <f>'12'!$M$138</f>
        <v>0</v>
      </c>
      <c r="CK20" s="8">
        <f>'12'!$M$139</f>
        <v>0</v>
      </c>
      <c r="CL20" s="8">
        <f>'12'!$M$140</f>
        <v>0</v>
      </c>
      <c r="CM20" s="8">
        <f>'12'!$M$141</f>
        <v>0</v>
      </c>
      <c r="CN20" s="8">
        <f>'12'!$M$142</f>
        <v>0</v>
      </c>
      <c r="CO20" s="8">
        <f>'12'!$M$143</f>
        <v>0</v>
      </c>
      <c r="CP20" s="8">
        <f>'12'!$M$144</f>
        <v>0</v>
      </c>
      <c r="CQ20" s="8">
        <f>'12'!$M$145</f>
        <v>0</v>
      </c>
      <c r="CR20" s="8">
        <f>'12'!$M$146</f>
        <v>0</v>
      </c>
      <c r="CS20" s="8">
        <f>'12'!$M$147</f>
        <v>0</v>
      </c>
      <c r="CT20" s="8">
        <f>'12'!$M$148</f>
        <v>0</v>
      </c>
      <c r="CU20" s="8">
        <f>'12'!$M$149</f>
        <v>0</v>
      </c>
      <c r="CV20" s="8">
        <f>'12'!$M$150</f>
        <v>0</v>
      </c>
      <c r="CW20" s="8">
        <f>'12'!$M$151</f>
        <v>0</v>
      </c>
      <c r="CX20" s="8">
        <f>'12'!$M$152</f>
        <v>0</v>
      </c>
      <c r="CY20" s="8">
        <f>'12'!$M$153</f>
        <v>0</v>
      </c>
      <c r="CZ20" s="8">
        <f>'12'!$M$154</f>
        <v>0</v>
      </c>
      <c r="DA20" s="8">
        <f>'12'!$M$155</f>
        <v>0</v>
      </c>
      <c r="DB20" s="8">
        <f>'12'!$M$156</f>
        <v>0</v>
      </c>
      <c r="DC20" s="8">
        <f>'12'!$M$157</f>
        <v>0</v>
      </c>
      <c r="DD20" s="8">
        <f>'12'!$M$158</f>
        <v>0</v>
      </c>
      <c r="DE20" s="8">
        <f>'12'!$M$159</f>
        <v>0</v>
      </c>
      <c r="DF20" s="8">
        <f>'12'!$M$160</f>
        <v>0</v>
      </c>
      <c r="DG20" s="8">
        <f>'12'!$M$161</f>
        <v>780</v>
      </c>
      <c r="DH20" s="8">
        <f>'12'!$M$162</f>
        <v>1935</v>
      </c>
      <c r="DI20" s="8">
        <f>'12'!$M$163</f>
        <v>0</v>
      </c>
      <c r="DJ20" s="8">
        <f>'12'!$M$164</f>
        <v>0</v>
      </c>
      <c r="DK20" s="8">
        <f>'12'!$M$165</f>
        <v>50</v>
      </c>
      <c r="DL20" s="8">
        <f>'12'!$M$166</f>
        <v>2040</v>
      </c>
      <c r="DM20" s="8">
        <f>'12'!$M$167</f>
        <v>0</v>
      </c>
      <c r="DN20" s="8">
        <f>'12'!$M$168</f>
        <v>0</v>
      </c>
      <c r="DO20" s="8">
        <f>'12'!$M$169</f>
        <v>0</v>
      </c>
      <c r="DP20" s="8">
        <f>'12'!$M$170</f>
        <v>0</v>
      </c>
      <c r="DQ20" s="8">
        <f>'12'!$M$171</f>
        <v>17</v>
      </c>
      <c r="DR20" s="8">
        <f>'12'!$M$172</f>
        <v>280</v>
      </c>
      <c r="DS20" s="8">
        <f>'12'!$M$173</f>
        <v>26</v>
      </c>
      <c r="DT20" s="8">
        <f>'12'!$M$174</f>
        <v>935</v>
      </c>
      <c r="DU20" s="8">
        <f>'12'!$M$175</f>
        <v>242</v>
      </c>
      <c r="DV20" s="8">
        <f>'12'!$M$176</f>
        <v>16500</v>
      </c>
      <c r="DW20" s="164">
        <f>'12'!$M$177</f>
        <v>1115</v>
      </c>
      <c r="DX20" s="8">
        <f>'12'!$M$178</f>
        <v>21690</v>
      </c>
      <c r="DY20" s="8">
        <f>'12'!$M$179</f>
        <v>361</v>
      </c>
      <c r="DZ20" s="8">
        <f>'12'!$M$193</f>
        <v>119</v>
      </c>
      <c r="EA20" s="8">
        <f>'12'!$M$181</f>
        <v>20</v>
      </c>
      <c r="EB20" s="8">
        <f>'12'!$M$180</f>
        <v>20</v>
      </c>
      <c r="EC20" s="8">
        <f>'12'!$M$183</f>
        <v>20</v>
      </c>
      <c r="ED20" s="8">
        <f>'12'!$M$182</f>
        <v>19</v>
      </c>
      <c r="EE20" s="8">
        <f>'12'!$M$185</f>
        <v>92</v>
      </c>
      <c r="EF20" s="8">
        <f>'12'!$M$184</f>
        <v>92</v>
      </c>
      <c r="EG20" s="8">
        <f>'12'!$M$186</f>
        <v>353</v>
      </c>
      <c r="EH20" s="8">
        <f>'12'!$M$187</f>
        <v>359</v>
      </c>
      <c r="EI20" s="8">
        <f>'12'!$M$188</f>
        <v>354</v>
      </c>
      <c r="EJ20" s="8">
        <f>'12'!$M$189</f>
        <v>356</v>
      </c>
      <c r="EK20" s="8">
        <f>'12'!$M$190</f>
        <v>332</v>
      </c>
      <c r="EL20" s="8">
        <f>'12'!$M$191</f>
        <v>286</v>
      </c>
      <c r="EM20" s="8">
        <f>'12'!$M$192</f>
        <v>170</v>
      </c>
      <c r="EN20" s="8">
        <f>'12'!$M$194</f>
        <v>45</v>
      </c>
      <c r="EO20" s="8">
        <f>'12'!$M$195</f>
        <v>73</v>
      </c>
      <c r="EP20" s="8">
        <f>'12'!$M$196</f>
        <v>2</v>
      </c>
      <c r="EQ20" s="8">
        <f>'12'!$M$197</f>
        <v>180</v>
      </c>
      <c r="ER20" s="8">
        <f>'12'!$M$198</f>
        <v>0</v>
      </c>
      <c r="ES20" s="8">
        <f>'12'!$M$199</f>
        <v>0</v>
      </c>
      <c r="ET20" s="8">
        <f>'12'!$M$200</f>
        <v>0</v>
      </c>
      <c r="EU20" s="8">
        <f>'12'!$M$201</f>
        <v>0</v>
      </c>
      <c r="EV20" s="8">
        <f>'12'!$M$202</f>
        <v>0</v>
      </c>
      <c r="EW20" s="8">
        <f>'12'!$M$203</f>
        <v>0</v>
      </c>
      <c r="EX20" s="8">
        <f>'12'!$M$204</f>
        <v>0</v>
      </c>
      <c r="EY20" s="8">
        <f>'12'!$M$205</f>
        <v>0</v>
      </c>
      <c r="EZ20" s="8">
        <f>'12'!$M$207</f>
        <v>0</v>
      </c>
      <c r="FA20" s="8">
        <f>'12'!$M$208</f>
        <v>0</v>
      </c>
      <c r="FB20" s="8">
        <f>'12'!$M$209</f>
        <v>0</v>
      </c>
      <c r="FC20" s="8">
        <f>'12'!$M$210</f>
        <v>0</v>
      </c>
      <c r="FD20" s="8">
        <f>'12'!$M$212</f>
        <v>0</v>
      </c>
      <c r="FE20" s="8">
        <f>'12'!$M$213</f>
        <v>0</v>
      </c>
      <c r="FF20" s="8">
        <f>'12'!$M$214</f>
        <v>0</v>
      </c>
      <c r="FG20" s="8">
        <f>'12'!$M$215</f>
        <v>2</v>
      </c>
      <c r="FH20" s="8">
        <f>'12'!$M$217</f>
        <v>0</v>
      </c>
      <c r="FI20" s="8">
        <f>'12'!$M$218</f>
        <v>0</v>
      </c>
      <c r="FJ20" s="8">
        <f>'12'!$M$219</f>
        <v>0</v>
      </c>
      <c r="FK20" s="8">
        <f>'12'!$M$220</f>
        <v>0</v>
      </c>
      <c r="FL20" s="8">
        <f>'12'!$M$222</f>
        <v>0</v>
      </c>
      <c r="FM20" s="8">
        <f>'3'!$M$223</f>
        <v>0</v>
      </c>
      <c r="FN20" s="8">
        <f>'12'!$M$224</f>
        <v>0</v>
      </c>
      <c r="FO20" s="8">
        <f>'12'!$M$225</f>
        <v>0</v>
      </c>
      <c r="FP20" s="8">
        <f>'12'!$M$227</f>
        <v>0</v>
      </c>
      <c r="FQ20" s="8">
        <f>'12'!$M$228</f>
        <v>0</v>
      </c>
      <c r="FR20" s="8">
        <f>'12'!$M$229</f>
        <v>0</v>
      </c>
      <c r="FS20" s="8">
        <f>'12'!$M$230</f>
        <v>0</v>
      </c>
      <c r="FT20" s="8">
        <f>'12'!$M$232</f>
        <v>0</v>
      </c>
      <c r="FU20" s="8">
        <f>'12'!$M$233</f>
        <v>0</v>
      </c>
      <c r="FV20" s="8">
        <f>'12'!$M$234</f>
        <v>0</v>
      </c>
      <c r="FW20" s="8">
        <f>'12'!$M$235</f>
        <v>0</v>
      </c>
      <c r="FX20" s="8">
        <f>'12'!$M$237</f>
        <v>0</v>
      </c>
      <c r="FY20" s="8">
        <f>'12'!$M$238</f>
        <v>0</v>
      </c>
      <c r="FZ20" s="8">
        <f>'12'!$M$239</f>
        <v>0</v>
      </c>
      <c r="GA20" s="8">
        <f>'12'!$M$240</f>
        <v>0</v>
      </c>
      <c r="GB20" s="8">
        <f>'12'!$M$242</f>
        <v>0</v>
      </c>
      <c r="GC20" s="8">
        <f>'12'!$M$243</f>
        <v>0</v>
      </c>
      <c r="GD20" s="8">
        <f>'12'!$M$244</f>
        <v>0</v>
      </c>
      <c r="GE20" s="8">
        <f>'12'!$M$245</f>
        <v>0</v>
      </c>
      <c r="GF20" s="8">
        <f>'12'!$M$247</f>
        <v>0</v>
      </c>
      <c r="GG20" s="8">
        <f>'12'!$M$248</f>
        <v>0</v>
      </c>
      <c r="GH20" s="8">
        <f>'12'!$M$249</f>
        <v>0</v>
      </c>
      <c r="GI20" s="8">
        <f>'12'!$M$250</f>
        <v>0</v>
      </c>
      <c r="GJ20" s="8">
        <f>'12'!$M$252</f>
        <v>0</v>
      </c>
      <c r="GK20" s="8">
        <f>'12'!$M$253</f>
        <v>0</v>
      </c>
      <c r="GL20" s="8">
        <f>'12'!$M$254</f>
        <v>0</v>
      </c>
      <c r="GM20" s="8">
        <f>'12'!$M$255</f>
        <v>0</v>
      </c>
      <c r="GN20" s="8">
        <f>'12'!$M$257</f>
        <v>0</v>
      </c>
      <c r="GO20" s="8">
        <f>'12'!$M$258</f>
        <v>0</v>
      </c>
      <c r="GP20" s="8">
        <f>'12'!$M$259</f>
        <v>0</v>
      </c>
      <c r="GQ20" s="8">
        <f>'12'!$M$260</f>
        <v>0</v>
      </c>
      <c r="GR20" s="8">
        <f>'12'!$M$262</f>
        <v>0</v>
      </c>
      <c r="GS20" s="8">
        <f>'12'!$M$263</f>
        <v>0</v>
      </c>
      <c r="GT20" s="8">
        <f>'12'!$M$264</f>
        <v>0</v>
      </c>
      <c r="GU20" s="8">
        <f>'12'!$M$265</f>
        <v>0</v>
      </c>
      <c r="GV20" s="8">
        <f>'12'!$M$267</f>
        <v>0</v>
      </c>
      <c r="GW20" s="8">
        <f>'12'!$M$268</f>
        <v>0</v>
      </c>
      <c r="GX20" s="8">
        <f>'12'!$M$269</f>
        <v>0</v>
      </c>
      <c r="GY20" s="8">
        <f>'12'!$M$270</f>
        <v>0</v>
      </c>
    </row>
    <row r="21" spans="2:207" ht="15" customHeight="1" x14ac:dyDescent="0.2">
      <c r="B21" s="8"/>
      <c r="C21" s="8"/>
      <c r="D21" s="37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</row>
    <row r="22" spans="2:207" ht="24.75" customHeight="1" x14ac:dyDescent="0.2">
      <c r="B22" s="8"/>
      <c r="C22" s="8" t="s">
        <v>788</v>
      </c>
      <c r="D22" s="37"/>
      <c r="E22" s="8">
        <f t="shared" ref="E22:GY22" si="0">SUM(E9:E20)</f>
        <v>12</v>
      </c>
      <c r="F22" s="8">
        <f t="shared" si="0"/>
        <v>12</v>
      </c>
      <c r="G22" s="8">
        <f t="shared" si="0"/>
        <v>0</v>
      </c>
      <c r="H22" s="8">
        <f t="shared" si="0"/>
        <v>0</v>
      </c>
      <c r="I22" s="8">
        <f>SUM(I9:I20)</f>
        <v>10</v>
      </c>
      <c r="J22" s="8">
        <f t="shared" si="0"/>
        <v>298</v>
      </c>
      <c r="K22" s="8">
        <f>SUM(K9:K20)</f>
        <v>24</v>
      </c>
      <c r="L22" s="8">
        <f t="shared" si="0"/>
        <v>450</v>
      </c>
      <c r="M22" s="8">
        <f t="shared" si="0"/>
        <v>43</v>
      </c>
      <c r="N22" s="8">
        <f t="shared" si="0"/>
        <v>953</v>
      </c>
      <c r="O22" s="8">
        <f t="shared" si="0"/>
        <v>37</v>
      </c>
      <c r="P22" s="8">
        <f t="shared" si="0"/>
        <v>688</v>
      </c>
      <c r="Q22" s="8">
        <f t="shared" si="0"/>
        <v>3</v>
      </c>
      <c r="R22" s="8">
        <f t="shared" si="0"/>
        <v>35</v>
      </c>
      <c r="S22" s="8">
        <f t="shared" si="0"/>
        <v>43</v>
      </c>
      <c r="T22" s="8">
        <f t="shared" si="0"/>
        <v>1054</v>
      </c>
      <c r="U22" s="8">
        <f t="shared" si="0"/>
        <v>4</v>
      </c>
      <c r="V22" s="8">
        <f t="shared" si="0"/>
        <v>107</v>
      </c>
      <c r="W22" s="8">
        <f t="shared" si="0"/>
        <v>0</v>
      </c>
      <c r="X22" s="8">
        <f t="shared" si="0"/>
        <v>0</v>
      </c>
      <c r="Y22" s="8">
        <f t="shared" si="0"/>
        <v>3</v>
      </c>
      <c r="Z22" s="8">
        <f t="shared" si="0"/>
        <v>32</v>
      </c>
      <c r="AA22" s="8">
        <f t="shared" si="0"/>
        <v>9</v>
      </c>
      <c r="AB22" s="8">
        <f t="shared" si="0"/>
        <v>76</v>
      </c>
      <c r="AC22" s="8">
        <f t="shared" si="0"/>
        <v>5</v>
      </c>
      <c r="AD22" s="8">
        <f t="shared" si="0"/>
        <v>96</v>
      </c>
      <c r="AE22" s="8">
        <f t="shared" si="0"/>
        <v>0</v>
      </c>
      <c r="AF22" s="8">
        <f t="shared" si="0"/>
        <v>0</v>
      </c>
      <c r="AG22" s="8">
        <f t="shared" si="0"/>
        <v>43</v>
      </c>
      <c r="AH22" s="8">
        <f t="shared" si="0"/>
        <v>1102</v>
      </c>
      <c r="AI22" s="8">
        <f t="shared" si="0"/>
        <v>1</v>
      </c>
      <c r="AJ22" s="8">
        <f t="shared" si="0"/>
        <v>30</v>
      </c>
      <c r="AK22" s="8">
        <f t="shared" si="0"/>
        <v>9</v>
      </c>
      <c r="AL22" s="8">
        <f t="shared" si="0"/>
        <v>90</v>
      </c>
      <c r="AM22" s="8">
        <f t="shared" si="0"/>
        <v>12</v>
      </c>
      <c r="AN22" s="8">
        <f>SUM(AN9:AN20)</f>
        <v>235</v>
      </c>
      <c r="AO22" s="8">
        <f>SUM(AO9:AO20)</f>
        <v>246</v>
      </c>
      <c r="AP22" s="8">
        <f t="shared" si="0"/>
        <v>8871</v>
      </c>
      <c r="AQ22" s="8">
        <f t="shared" si="0"/>
        <v>134</v>
      </c>
      <c r="AR22" s="8">
        <f t="shared" si="0"/>
        <v>6959</v>
      </c>
      <c r="AS22" s="8">
        <f t="shared" si="0"/>
        <v>158</v>
      </c>
      <c r="AT22" s="8">
        <f t="shared" si="0"/>
        <v>5508</v>
      </c>
      <c r="AU22" s="8">
        <f t="shared" si="0"/>
        <v>91</v>
      </c>
      <c r="AV22" s="8">
        <f t="shared" si="0"/>
        <v>2066</v>
      </c>
      <c r="AW22" s="8">
        <f t="shared" si="0"/>
        <v>127</v>
      </c>
      <c r="AX22" s="8">
        <f t="shared" si="0"/>
        <v>1515</v>
      </c>
      <c r="AY22" s="8">
        <f t="shared" si="0"/>
        <v>2</v>
      </c>
      <c r="AZ22" s="8">
        <f t="shared" si="0"/>
        <v>180</v>
      </c>
      <c r="BA22" s="8">
        <f t="shared" si="0"/>
        <v>112</v>
      </c>
      <c r="BB22" s="8">
        <f t="shared" si="0"/>
        <v>2644</v>
      </c>
      <c r="BC22" s="8">
        <f t="shared" si="0"/>
        <v>2</v>
      </c>
      <c r="BD22" s="8">
        <f t="shared" si="0"/>
        <v>36</v>
      </c>
      <c r="BE22" s="8">
        <f t="shared" si="0"/>
        <v>62</v>
      </c>
      <c r="BF22" s="8">
        <f t="shared" si="0"/>
        <v>775</v>
      </c>
      <c r="BG22" s="8">
        <f t="shared" si="0"/>
        <v>0</v>
      </c>
      <c r="BH22" s="8">
        <f t="shared" si="0"/>
        <v>0</v>
      </c>
      <c r="BI22" s="8">
        <f t="shared" si="0"/>
        <v>19</v>
      </c>
      <c r="BJ22" s="8">
        <f t="shared" si="0"/>
        <v>1000</v>
      </c>
      <c r="BK22" s="8">
        <f t="shared" si="0"/>
        <v>0</v>
      </c>
      <c r="BL22" s="8">
        <f t="shared" si="0"/>
        <v>0</v>
      </c>
      <c r="BM22" s="8">
        <f t="shared" si="0"/>
        <v>0</v>
      </c>
      <c r="BN22" s="8">
        <f t="shared" si="0"/>
        <v>0</v>
      </c>
      <c r="BO22" s="8">
        <f t="shared" si="0"/>
        <v>139</v>
      </c>
      <c r="BP22" s="8">
        <f t="shared" si="0"/>
        <v>4425</v>
      </c>
      <c r="BQ22" s="8">
        <f t="shared" si="0"/>
        <v>0</v>
      </c>
      <c r="BR22" s="8">
        <f t="shared" si="0"/>
        <v>0</v>
      </c>
      <c r="BS22" s="8">
        <f t="shared" si="0"/>
        <v>1</v>
      </c>
      <c r="BT22" s="8">
        <f t="shared" si="0"/>
        <v>11</v>
      </c>
      <c r="BU22" s="8">
        <f t="shared" si="0"/>
        <v>0</v>
      </c>
      <c r="BV22" s="8">
        <f t="shared" si="0"/>
        <v>0</v>
      </c>
      <c r="BW22" s="8">
        <f t="shared" si="0"/>
        <v>846</v>
      </c>
      <c r="BX22" s="8">
        <f t="shared" si="0"/>
        <v>25108</v>
      </c>
      <c r="BY22" s="8">
        <f t="shared" si="0"/>
        <v>15</v>
      </c>
      <c r="BZ22" s="8">
        <f t="shared" si="0"/>
        <v>196</v>
      </c>
      <c r="CA22" s="8">
        <f t="shared" si="0"/>
        <v>8</v>
      </c>
      <c r="CB22" s="8">
        <f t="shared" si="0"/>
        <v>314</v>
      </c>
      <c r="CC22" s="8">
        <f t="shared" si="0"/>
        <v>12</v>
      </c>
      <c r="CD22" s="8">
        <f t="shared" si="0"/>
        <v>1115</v>
      </c>
      <c r="CE22" s="8">
        <f t="shared" si="0"/>
        <v>12</v>
      </c>
      <c r="CF22" s="8">
        <f t="shared" si="0"/>
        <v>1115</v>
      </c>
      <c r="CG22" s="8">
        <f t="shared" si="0"/>
        <v>1</v>
      </c>
      <c r="CH22" s="8">
        <f t="shared" si="0"/>
        <v>200</v>
      </c>
      <c r="CI22" s="8">
        <f t="shared" si="0"/>
        <v>17</v>
      </c>
      <c r="CJ22" s="8">
        <f t="shared" si="0"/>
        <v>1139</v>
      </c>
      <c r="CK22" s="8">
        <f t="shared" si="0"/>
        <v>1</v>
      </c>
      <c r="CL22" s="8">
        <f t="shared" si="0"/>
        <v>200</v>
      </c>
      <c r="CM22" s="8">
        <f t="shared" si="0"/>
        <v>3</v>
      </c>
      <c r="CN22" s="8">
        <f t="shared" si="0"/>
        <v>265</v>
      </c>
      <c r="CO22" s="8">
        <f t="shared" si="0"/>
        <v>0</v>
      </c>
      <c r="CP22" s="8">
        <f t="shared" si="0"/>
        <v>0</v>
      </c>
      <c r="CQ22" s="8">
        <f t="shared" si="0"/>
        <v>0</v>
      </c>
      <c r="CR22" s="8">
        <f t="shared" si="0"/>
        <v>0</v>
      </c>
      <c r="CS22" s="8">
        <f t="shared" si="0"/>
        <v>0</v>
      </c>
      <c r="CT22" s="8">
        <f t="shared" si="0"/>
        <v>0</v>
      </c>
      <c r="CU22" s="8">
        <f t="shared" si="0"/>
        <v>0</v>
      </c>
      <c r="CV22" s="8">
        <f t="shared" si="0"/>
        <v>0</v>
      </c>
      <c r="CW22" s="8">
        <f t="shared" si="0"/>
        <v>13</v>
      </c>
      <c r="CX22" s="8">
        <f t="shared" si="0"/>
        <v>1199</v>
      </c>
      <c r="CY22" s="8">
        <f t="shared" si="0"/>
        <v>0</v>
      </c>
      <c r="CZ22" s="8">
        <f t="shared" si="0"/>
        <v>0</v>
      </c>
      <c r="DA22" s="8">
        <f t="shared" si="0"/>
        <v>6</v>
      </c>
      <c r="DB22" s="8">
        <f t="shared" si="0"/>
        <v>30</v>
      </c>
      <c r="DC22" s="8">
        <f t="shared" si="0"/>
        <v>0</v>
      </c>
      <c r="DD22" s="8">
        <f t="shared" si="0"/>
        <v>0</v>
      </c>
      <c r="DE22" s="8">
        <f t="shared" si="0"/>
        <v>82</v>
      </c>
      <c r="DF22" s="8">
        <f t="shared" si="0"/>
        <v>5743</v>
      </c>
      <c r="DG22" s="8">
        <f t="shared" si="0"/>
        <v>9364</v>
      </c>
      <c r="DH22" s="8">
        <f t="shared" si="0"/>
        <v>23379</v>
      </c>
      <c r="DI22" s="8">
        <f t="shared" si="0"/>
        <v>2</v>
      </c>
      <c r="DJ22" s="8">
        <f t="shared" si="0"/>
        <v>200</v>
      </c>
      <c r="DK22" s="8">
        <f t="shared" si="0"/>
        <v>600</v>
      </c>
      <c r="DL22" s="8">
        <f t="shared" si="0"/>
        <v>24480</v>
      </c>
      <c r="DM22" s="8">
        <f t="shared" si="0"/>
        <v>0</v>
      </c>
      <c r="DN22" s="8">
        <f t="shared" si="0"/>
        <v>0</v>
      </c>
      <c r="DO22" s="8">
        <f t="shared" si="0"/>
        <v>0</v>
      </c>
      <c r="DP22" s="8">
        <f t="shared" si="0"/>
        <v>0</v>
      </c>
      <c r="DQ22" s="8">
        <f t="shared" si="0"/>
        <v>740</v>
      </c>
      <c r="DR22" s="8">
        <f t="shared" si="0"/>
        <v>3953</v>
      </c>
      <c r="DS22" s="8">
        <f t="shared" si="0"/>
        <v>312</v>
      </c>
      <c r="DT22" s="8">
        <f t="shared" si="0"/>
        <v>11220</v>
      </c>
      <c r="DU22" s="8">
        <f t="shared" si="0"/>
        <v>2969</v>
      </c>
      <c r="DV22" s="8">
        <f t="shared" si="0"/>
        <v>198068</v>
      </c>
      <c r="DW22" s="164">
        <f t="shared" si="0"/>
        <v>13987</v>
      </c>
      <c r="DX22" s="8">
        <f t="shared" si="0"/>
        <v>261300</v>
      </c>
      <c r="DY22" s="8">
        <f t="shared" si="0"/>
        <v>4233</v>
      </c>
      <c r="DZ22" s="8">
        <f t="shared" si="0"/>
        <v>1516</v>
      </c>
      <c r="EA22" s="8">
        <f t="shared" si="0"/>
        <v>233</v>
      </c>
      <c r="EB22" s="8">
        <f t="shared" si="0"/>
        <v>232</v>
      </c>
      <c r="EC22" s="8">
        <f t="shared" si="0"/>
        <v>233</v>
      </c>
      <c r="ED22" s="8">
        <f t="shared" si="0"/>
        <v>201</v>
      </c>
      <c r="EE22" s="8">
        <f t="shared" si="0"/>
        <v>1200</v>
      </c>
      <c r="EF22" s="8">
        <f t="shared" si="0"/>
        <v>1100</v>
      </c>
      <c r="EG22" s="8">
        <f t="shared" si="0"/>
        <v>4150</v>
      </c>
      <c r="EH22" s="8">
        <f t="shared" si="0"/>
        <v>4205</v>
      </c>
      <c r="EI22" s="8">
        <f t="shared" si="0"/>
        <v>4141</v>
      </c>
      <c r="EJ22" s="8">
        <f t="shared" si="0"/>
        <v>4164</v>
      </c>
      <c r="EK22" s="8">
        <f t="shared" si="0"/>
        <v>3909</v>
      </c>
      <c r="EL22" s="8">
        <f t="shared" si="0"/>
        <v>3029</v>
      </c>
      <c r="EM22" s="8">
        <f t="shared" si="0"/>
        <v>2356</v>
      </c>
      <c r="EN22" s="8">
        <f t="shared" si="0"/>
        <v>141</v>
      </c>
      <c r="EO22" s="8">
        <f t="shared" si="0"/>
        <v>443</v>
      </c>
      <c r="EP22" s="8">
        <f t="shared" si="0"/>
        <v>50</v>
      </c>
      <c r="EQ22" s="8">
        <f t="shared" si="0"/>
        <v>3531</v>
      </c>
      <c r="ER22" s="8">
        <f t="shared" si="0"/>
        <v>5</v>
      </c>
      <c r="ES22" s="8">
        <f t="shared" si="0"/>
        <v>10</v>
      </c>
      <c r="ET22" s="8">
        <f t="shared" si="0"/>
        <v>4</v>
      </c>
      <c r="EU22" s="8">
        <f t="shared" si="0"/>
        <v>4</v>
      </c>
      <c r="EV22" s="8">
        <f t="shared" si="0"/>
        <v>6</v>
      </c>
      <c r="EW22" s="8">
        <f t="shared" si="0"/>
        <v>43</v>
      </c>
      <c r="EX22" s="8">
        <f t="shared" si="0"/>
        <v>0</v>
      </c>
      <c r="EY22" s="8">
        <f t="shared" si="0"/>
        <v>0</v>
      </c>
      <c r="EZ22" s="8">
        <f t="shared" si="0"/>
        <v>0</v>
      </c>
      <c r="FA22" s="8">
        <f t="shared" si="0"/>
        <v>0</v>
      </c>
      <c r="FB22" s="8">
        <f t="shared" si="0"/>
        <v>3</v>
      </c>
      <c r="FC22" s="8">
        <f t="shared" si="0"/>
        <v>10</v>
      </c>
      <c r="FD22" s="8">
        <f t="shared" si="0"/>
        <v>0</v>
      </c>
      <c r="FE22" s="8">
        <f t="shared" si="0"/>
        <v>0</v>
      </c>
      <c r="FF22" s="8">
        <f t="shared" si="0"/>
        <v>0</v>
      </c>
      <c r="FG22" s="8">
        <f t="shared" si="0"/>
        <v>2</v>
      </c>
      <c r="FH22" s="8">
        <f t="shared" si="0"/>
        <v>0</v>
      </c>
      <c r="FI22" s="8">
        <f t="shared" si="0"/>
        <v>0</v>
      </c>
      <c r="FJ22" s="8">
        <f t="shared" si="0"/>
        <v>0</v>
      </c>
      <c r="FK22" s="8">
        <f t="shared" si="0"/>
        <v>1</v>
      </c>
      <c r="FL22" s="8">
        <f t="shared" si="0"/>
        <v>0</v>
      </c>
      <c r="FM22" s="8">
        <f t="shared" si="0"/>
        <v>0</v>
      </c>
      <c r="FN22" s="8">
        <f t="shared" si="0"/>
        <v>0</v>
      </c>
      <c r="FO22" s="8">
        <f t="shared" si="0"/>
        <v>3</v>
      </c>
      <c r="FP22" s="8">
        <f t="shared" si="0"/>
        <v>0</v>
      </c>
      <c r="FQ22" s="8">
        <f t="shared" si="0"/>
        <v>0</v>
      </c>
      <c r="FR22" s="8">
        <f t="shared" si="0"/>
        <v>0</v>
      </c>
      <c r="FS22" s="8">
        <f t="shared" si="0"/>
        <v>2</v>
      </c>
      <c r="FT22" s="8">
        <f t="shared" si="0"/>
        <v>0</v>
      </c>
      <c r="FU22" s="8">
        <f t="shared" si="0"/>
        <v>1</v>
      </c>
      <c r="FV22" s="8">
        <f t="shared" si="0"/>
        <v>1</v>
      </c>
      <c r="FW22" s="8">
        <f t="shared" si="0"/>
        <v>4</v>
      </c>
      <c r="FX22" s="8">
        <f t="shared" si="0"/>
        <v>0</v>
      </c>
      <c r="FY22" s="8">
        <f t="shared" si="0"/>
        <v>0</v>
      </c>
      <c r="FZ22" s="8">
        <f t="shared" si="0"/>
        <v>0</v>
      </c>
      <c r="GA22" s="8">
        <f t="shared" si="0"/>
        <v>0</v>
      </c>
      <c r="GB22" s="8">
        <f t="shared" si="0"/>
        <v>0</v>
      </c>
      <c r="GC22" s="8">
        <f t="shared" si="0"/>
        <v>0</v>
      </c>
      <c r="GD22" s="8">
        <f t="shared" si="0"/>
        <v>1</v>
      </c>
      <c r="GE22" s="8">
        <f t="shared" si="0"/>
        <v>0</v>
      </c>
      <c r="GF22" s="8">
        <f t="shared" si="0"/>
        <v>0</v>
      </c>
      <c r="GG22" s="8">
        <f t="shared" si="0"/>
        <v>0</v>
      </c>
      <c r="GH22" s="8">
        <f t="shared" si="0"/>
        <v>0</v>
      </c>
      <c r="GI22" s="8">
        <f t="shared" si="0"/>
        <v>3</v>
      </c>
      <c r="GJ22" s="8">
        <f t="shared" si="0"/>
        <v>0</v>
      </c>
      <c r="GK22" s="8">
        <f t="shared" si="0"/>
        <v>0</v>
      </c>
      <c r="GL22" s="8">
        <f t="shared" si="0"/>
        <v>0</v>
      </c>
      <c r="GM22" s="8">
        <f t="shared" si="0"/>
        <v>1</v>
      </c>
      <c r="GN22" s="8">
        <f t="shared" si="0"/>
        <v>0</v>
      </c>
      <c r="GO22" s="8">
        <f t="shared" si="0"/>
        <v>0</v>
      </c>
      <c r="GP22" s="8">
        <f t="shared" si="0"/>
        <v>0</v>
      </c>
      <c r="GQ22" s="8">
        <f t="shared" si="0"/>
        <v>0</v>
      </c>
      <c r="GR22" s="8">
        <f t="shared" si="0"/>
        <v>0</v>
      </c>
      <c r="GS22" s="8">
        <f t="shared" si="0"/>
        <v>0</v>
      </c>
      <c r="GT22" s="8">
        <f t="shared" si="0"/>
        <v>0</v>
      </c>
      <c r="GU22" s="8">
        <f t="shared" si="0"/>
        <v>0</v>
      </c>
      <c r="GV22" s="8">
        <f t="shared" si="0"/>
        <v>0</v>
      </c>
      <c r="GW22" s="8">
        <f t="shared" si="0"/>
        <v>0</v>
      </c>
      <c r="GX22" s="8">
        <f t="shared" si="0"/>
        <v>0</v>
      </c>
      <c r="GY22" s="8">
        <f t="shared" si="0"/>
        <v>0</v>
      </c>
    </row>
    <row r="23" spans="2:207" ht="24.75" customHeight="1" x14ac:dyDescent="0.2">
      <c r="B23" s="8"/>
      <c r="C23" s="8" t="s">
        <v>863</v>
      </c>
      <c r="D23" s="8"/>
      <c r="E23" s="8"/>
      <c r="F23" s="8"/>
      <c r="G23" s="8"/>
      <c r="H23" s="8"/>
      <c r="I23" s="164">
        <f t="shared" ref="I23:GY23" si="1">IF(SUM(I10:I21)=0,0,AVERAGE(I10:I21))</f>
        <v>0.90909090909090906</v>
      </c>
      <c r="J23" s="164">
        <f t="shared" si="1"/>
        <v>27.09090909090909</v>
      </c>
      <c r="K23" s="164">
        <f t="shared" si="1"/>
        <v>2.1818181818181817</v>
      </c>
      <c r="L23" s="164">
        <f t="shared" si="1"/>
        <v>40.909090909090907</v>
      </c>
      <c r="M23" s="164">
        <f t="shared" si="1"/>
        <v>3.9090909090909092</v>
      </c>
      <c r="N23" s="164">
        <f t="shared" si="1"/>
        <v>86.63636363636364</v>
      </c>
      <c r="O23" s="164">
        <f t="shared" si="1"/>
        <v>3.3636363636363638</v>
      </c>
      <c r="P23" s="164">
        <f t="shared" si="1"/>
        <v>62.545454545454547</v>
      </c>
      <c r="Q23" s="164">
        <f t="shared" si="1"/>
        <v>0.27272727272727271</v>
      </c>
      <c r="R23" s="164">
        <f t="shared" si="1"/>
        <v>3.1818181818181817</v>
      </c>
      <c r="S23" s="164">
        <f t="shared" si="1"/>
        <v>3.9090909090909092</v>
      </c>
      <c r="T23" s="164">
        <f t="shared" si="1"/>
        <v>95.818181818181813</v>
      </c>
      <c r="U23" s="164">
        <f t="shared" si="1"/>
        <v>0.36363636363636365</v>
      </c>
      <c r="V23" s="164">
        <f t="shared" si="1"/>
        <v>9.7272727272727266</v>
      </c>
      <c r="W23" s="164">
        <f t="shared" si="1"/>
        <v>0</v>
      </c>
      <c r="X23" s="164">
        <f t="shared" si="1"/>
        <v>0</v>
      </c>
      <c r="Y23" s="164">
        <f t="shared" si="1"/>
        <v>0.27272727272727271</v>
      </c>
      <c r="Z23" s="164">
        <f t="shared" si="1"/>
        <v>2.9090909090909092</v>
      </c>
      <c r="AA23" s="164">
        <f t="shared" si="1"/>
        <v>0.81818181818181823</v>
      </c>
      <c r="AB23" s="164">
        <f t="shared" si="1"/>
        <v>6.9090909090909092</v>
      </c>
      <c r="AC23" s="164">
        <f t="shared" si="1"/>
        <v>0.45454545454545453</v>
      </c>
      <c r="AD23" s="164">
        <f t="shared" si="1"/>
        <v>8.7272727272727266</v>
      </c>
      <c r="AE23" s="164">
        <f t="shared" si="1"/>
        <v>0</v>
      </c>
      <c r="AF23" s="164">
        <f t="shared" si="1"/>
        <v>0</v>
      </c>
      <c r="AG23" s="164">
        <f t="shared" si="1"/>
        <v>3.9090909090909092</v>
      </c>
      <c r="AH23" s="164">
        <f t="shared" si="1"/>
        <v>100.18181818181819</v>
      </c>
      <c r="AI23" s="164">
        <f t="shared" si="1"/>
        <v>9.0909090909090912E-2</v>
      </c>
      <c r="AJ23" s="164">
        <f t="shared" si="1"/>
        <v>2.7272727272727271</v>
      </c>
      <c r="AK23" s="164">
        <f t="shared" si="1"/>
        <v>0.81818181818181823</v>
      </c>
      <c r="AL23" s="164">
        <f t="shared" si="1"/>
        <v>8.1818181818181817</v>
      </c>
      <c r="AM23" s="164">
        <f t="shared" si="1"/>
        <v>1.0909090909090908</v>
      </c>
      <c r="AN23" s="164">
        <f t="shared" si="1"/>
        <v>21.363636363636363</v>
      </c>
      <c r="AO23" s="164">
        <f t="shared" si="1"/>
        <v>22.363636363636363</v>
      </c>
      <c r="AP23" s="164">
        <f t="shared" si="1"/>
        <v>806.4545454545455</v>
      </c>
      <c r="AQ23" s="164">
        <f t="shared" si="1"/>
        <v>12.181818181818182</v>
      </c>
      <c r="AR23" s="164">
        <f t="shared" si="1"/>
        <v>632.63636363636363</v>
      </c>
      <c r="AS23" s="164">
        <f t="shared" si="1"/>
        <v>14.363636363636363</v>
      </c>
      <c r="AT23" s="164">
        <f t="shared" si="1"/>
        <v>500.72727272727275</v>
      </c>
      <c r="AU23" s="164">
        <f t="shared" si="1"/>
        <v>8.2727272727272734</v>
      </c>
      <c r="AV23" s="164">
        <f t="shared" si="1"/>
        <v>187.81818181818181</v>
      </c>
      <c r="AW23" s="164">
        <f t="shared" si="1"/>
        <v>11.545454545454545</v>
      </c>
      <c r="AX23" s="164">
        <f t="shared" si="1"/>
        <v>137.72727272727272</v>
      </c>
      <c r="AY23" s="164">
        <f t="shared" si="1"/>
        <v>0.18181818181818182</v>
      </c>
      <c r="AZ23" s="164">
        <f t="shared" si="1"/>
        <v>16.363636363636363</v>
      </c>
      <c r="BA23" s="164">
        <f t="shared" si="1"/>
        <v>10.181818181818182</v>
      </c>
      <c r="BB23" s="164">
        <f t="shared" si="1"/>
        <v>240.36363636363637</v>
      </c>
      <c r="BC23" s="164">
        <f t="shared" si="1"/>
        <v>0.18181818181818182</v>
      </c>
      <c r="BD23" s="164">
        <f t="shared" si="1"/>
        <v>3.2727272727272729</v>
      </c>
      <c r="BE23" s="164">
        <f t="shared" si="1"/>
        <v>5.6363636363636367</v>
      </c>
      <c r="BF23" s="164">
        <f t="shared" si="1"/>
        <v>70.454545454545453</v>
      </c>
      <c r="BG23" s="164">
        <f t="shared" si="1"/>
        <v>0</v>
      </c>
      <c r="BH23" s="164">
        <f t="shared" si="1"/>
        <v>0</v>
      </c>
      <c r="BI23" s="164">
        <f t="shared" si="1"/>
        <v>1.7272727272727273</v>
      </c>
      <c r="BJ23" s="164">
        <f t="shared" si="1"/>
        <v>90.909090909090907</v>
      </c>
      <c r="BK23" s="164">
        <f t="shared" si="1"/>
        <v>0</v>
      </c>
      <c r="BL23" s="164">
        <f t="shared" si="1"/>
        <v>0</v>
      </c>
      <c r="BM23" s="164">
        <f t="shared" si="1"/>
        <v>0</v>
      </c>
      <c r="BN23" s="164">
        <f t="shared" si="1"/>
        <v>0</v>
      </c>
      <c r="BO23" s="164">
        <f t="shared" si="1"/>
        <v>12.636363636363637</v>
      </c>
      <c r="BP23" s="164">
        <f t="shared" si="1"/>
        <v>402.27272727272725</v>
      </c>
      <c r="BQ23" s="164">
        <f t="shared" si="1"/>
        <v>0</v>
      </c>
      <c r="BR23" s="164">
        <f t="shared" si="1"/>
        <v>0</v>
      </c>
      <c r="BS23" s="164">
        <f t="shared" si="1"/>
        <v>9.0909090909090912E-2</v>
      </c>
      <c r="BT23" s="164">
        <f t="shared" si="1"/>
        <v>1</v>
      </c>
      <c r="BU23" s="164">
        <f t="shared" si="1"/>
        <v>0</v>
      </c>
      <c r="BV23" s="164">
        <f t="shared" si="1"/>
        <v>0</v>
      </c>
      <c r="BW23" s="164">
        <f t="shared" si="1"/>
        <v>76.909090909090907</v>
      </c>
      <c r="BX23" s="164">
        <f t="shared" si="1"/>
        <v>2282.5454545454545</v>
      </c>
      <c r="BY23" s="164">
        <f t="shared" si="1"/>
        <v>1.3636363636363635</v>
      </c>
      <c r="BZ23" s="164">
        <f t="shared" si="1"/>
        <v>17.818181818181817</v>
      </c>
      <c r="CA23" s="164">
        <f t="shared" si="1"/>
        <v>0.72727272727272729</v>
      </c>
      <c r="CB23" s="164">
        <f t="shared" si="1"/>
        <v>28.545454545454547</v>
      </c>
      <c r="CC23" s="164">
        <f t="shared" si="1"/>
        <v>1.0909090909090908</v>
      </c>
      <c r="CD23" s="164">
        <f t="shared" si="1"/>
        <v>101.36363636363636</v>
      </c>
      <c r="CE23" s="164">
        <f t="shared" si="1"/>
        <v>1.0909090909090908</v>
      </c>
      <c r="CF23" s="164">
        <f t="shared" si="1"/>
        <v>101.36363636363636</v>
      </c>
      <c r="CG23" s="164">
        <f t="shared" si="1"/>
        <v>9.0909090909090912E-2</v>
      </c>
      <c r="CH23" s="164">
        <f t="shared" si="1"/>
        <v>18.181818181818183</v>
      </c>
      <c r="CI23" s="164">
        <f t="shared" si="1"/>
        <v>1.5454545454545454</v>
      </c>
      <c r="CJ23" s="164">
        <f t="shared" si="1"/>
        <v>103.54545454545455</v>
      </c>
      <c r="CK23" s="164">
        <f t="shared" si="1"/>
        <v>9.0909090909090912E-2</v>
      </c>
      <c r="CL23" s="164">
        <f t="shared" si="1"/>
        <v>18.181818181818183</v>
      </c>
      <c r="CM23" s="164">
        <f t="shared" si="1"/>
        <v>0.27272727272727271</v>
      </c>
      <c r="CN23" s="164">
        <f t="shared" si="1"/>
        <v>24.09090909090909</v>
      </c>
      <c r="CO23" s="164">
        <f t="shared" si="1"/>
        <v>0</v>
      </c>
      <c r="CP23" s="164">
        <f t="shared" si="1"/>
        <v>0</v>
      </c>
      <c r="CQ23" s="164">
        <f t="shared" si="1"/>
        <v>0</v>
      </c>
      <c r="CR23" s="164">
        <f t="shared" si="1"/>
        <v>0</v>
      </c>
      <c r="CS23" s="164">
        <f t="shared" si="1"/>
        <v>0</v>
      </c>
      <c r="CT23" s="164">
        <f t="shared" si="1"/>
        <v>0</v>
      </c>
      <c r="CU23" s="164">
        <f t="shared" si="1"/>
        <v>0</v>
      </c>
      <c r="CV23" s="164">
        <f t="shared" si="1"/>
        <v>0</v>
      </c>
      <c r="CW23" s="164">
        <f t="shared" si="1"/>
        <v>1.1818181818181819</v>
      </c>
      <c r="CX23" s="164">
        <f t="shared" si="1"/>
        <v>109</v>
      </c>
      <c r="CY23" s="164">
        <f t="shared" si="1"/>
        <v>0</v>
      </c>
      <c r="CZ23" s="164">
        <f t="shared" si="1"/>
        <v>0</v>
      </c>
      <c r="DA23" s="164">
        <f t="shared" si="1"/>
        <v>0.54545454545454541</v>
      </c>
      <c r="DB23" s="164">
        <f t="shared" si="1"/>
        <v>2.7272727272727271</v>
      </c>
      <c r="DC23" s="164">
        <f t="shared" si="1"/>
        <v>0</v>
      </c>
      <c r="DD23" s="164">
        <f t="shared" si="1"/>
        <v>0</v>
      </c>
      <c r="DE23" s="164">
        <f t="shared" si="1"/>
        <v>7.4545454545454541</v>
      </c>
      <c r="DF23" s="164">
        <f t="shared" si="1"/>
        <v>522.09090909090912</v>
      </c>
      <c r="DG23" s="164">
        <f t="shared" si="1"/>
        <v>780.18181818181813</v>
      </c>
      <c r="DH23" s="164">
        <f t="shared" si="1"/>
        <v>1935</v>
      </c>
      <c r="DI23" s="164">
        <f t="shared" si="1"/>
        <v>0.18181818181818182</v>
      </c>
      <c r="DJ23" s="164">
        <f t="shared" si="1"/>
        <v>18.181818181818183</v>
      </c>
      <c r="DK23" s="164">
        <f t="shared" si="1"/>
        <v>50</v>
      </c>
      <c r="DL23" s="164">
        <f t="shared" si="1"/>
        <v>2040</v>
      </c>
      <c r="DM23" s="164">
        <f t="shared" si="1"/>
        <v>0</v>
      </c>
      <c r="DN23" s="164">
        <f t="shared" si="1"/>
        <v>0</v>
      </c>
      <c r="DO23" s="164">
        <f t="shared" si="1"/>
        <v>0</v>
      </c>
      <c r="DP23" s="164">
        <f t="shared" si="1"/>
        <v>0</v>
      </c>
      <c r="DQ23" s="164">
        <f t="shared" si="1"/>
        <v>17.727272727272727</v>
      </c>
      <c r="DR23" s="164">
        <f t="shared" si="1"/>
        <v>296.72727272727275</v>
      </c>
      <c r="DS23" s="164">
        <f t="shared" si="1"/>
        <v>26</v>
      </c>
      <c r="DT23" s="164">
        <f t="shared" si="1"/>
        <v>935</v>
      </c>
      <c r="DU23" s="164">
        <f t="shared" si="1"/>
        <v>242</v>
      </c>
      <c r="DV23" s="164">
        <f t="shared" si="1"/>
        <v>16500</v>
      </c>
      <c r="DW23" s="164">
        <f t="shared" si="1"/>
        <v>1116.090909090909</v>
      </c>
      <c r="DX23" s="164">
        <f t="shared" si="1"/>
        <v>21724.909090909092</v>
      </c>
      <c r="DY23" s="164">
        <f t="shared" si="1"/>
        <v>380.27272727272725</v>
      </c>
      <c r="DZ23" s="164">
        <f t="shared" si="1"/>
        <v>136.36363636363637</v>
      </c>
      <c r="EA23" s="164">
        <f t="shared" si="1"/>
        <v>20.90909090909091</v>
      </c>
      <c r="EB23" s="164">
        <f t="shared" si="1"/>
        <v>20.818181818181817</v>
      </c>
      <c r="EC23" s="164">
        <f t="shared" si="1"/>
        <v>20.90909090909091</v>
      </c>
      <c r="ED23" s="164">
        <f t="shared" si="1"/>
        <v>18</v>
      </c>
      <c r="EE23" s="164">
        <f t="shared" si="1"/>
        <v>107.90909090909091</v>
      </c>
      <c r="EF23" s="164">
        <f t="shared" si="1"/>
        <v>98.909090909090907</v>
      </c>
      <c r="EG23" s="164">
        <f t="shared" si="1"/>
        <v>372.72727272727275</v>
      </c>
      <c r="EH23" s="164">
        <f t="shared" si="1"/>
        <v>377.72727272727275</v>
      </c>
      <c r="EI23" s="164">
        <f t="shared" si="1"/>
        <v>372</v>
      </c>
      <c r="EJ23" s="164">
        <f t="shared" si="1"/>
        <v>374</v>
      </c>
      <c r="EK23" s="164">
        <f t="shared" si="1"/>
        <v>351.09090909090907</v>
      </c>
      <c r="EL23" s="164">
        <f t="shared" si="1"/>
        <v>272.27272727272725</v>
      </c>
      <c r="EM23" s="164">
        <f t="shared" si="1"/>
        <v>211.90909090909091</v>
      </c>
      <c r="EN23" s="164">
        <f t="shared" si="1"/>
        <v>12.818181818181818</v>
      </c>
      <c r="EO23" s="164">
        <f t="shared" si="1"/>
        <v>40.272727272727273</v>
      </c>
      <c r="EP23" s="164">
        <f t="shared" si="1"/>
        <v>3.2727272727272729</v>
      </c>
      <c r="EQ23" s="164">
        <f t="shared" si="1"/>
        <v>193.72727272727272</v>
      </c>
      <c r="ER23" s="164">
        <f t="shared" si="1"/>
        <v>0.45454545454545453</v>
      </c>
      <c r="ES23" s="164">
        <f t="shared" si="1"/>
        <v>0.90909090909090906</v>
      </c>
      <c r="ET23" s="164">
        <f t="shared" si="1"/>
        <v>0.27272727272727271</v>
      </c>
      <c r="EU23" s="164">
        <f t="shared" si="1"/>
        <v>0.27272727272727271</v>
      </c>
      <c r="EV23" s="164">
        <f t="shared" si="1"/>
        <v>0.54545454545454541</v>
      </c>
      <c r="EW23" s="164">
        <f t="shared" si="1"/>
        <v>3.9090909090909092</v>
      </c>
      <c r="EX23" s="164">
        <f t="shared" si="1"/>
        <v>0</v>
      </c>
      <c r="EY23" s="164">
        <f t="shared" si="1"/>
        <v>0</v>
      </c>
      <c r="EZ23" s="164">
        <f t="shared" si="1"/>
        <v>0</v>
      </c>
      <c r="FA23" s="164">
        <f t="shared" si="1"/>
        <v>0</v>
      </c>
      <c r="FB23" s="164">
        <f t="shared" si="1"/>
        <v>0.27272727272727271</v>
      </c>
      <c r="FC23" s="164">
        <f t="shared" si="1"/>
        <v>0.90909090909090906</v>
      </c>
      <c r="FD23" s="164">
        <f t="shared" si="1"/>
        <v>0</v>
      </c>
      <c r="FE23" s="164">
        <f t="shared" si="1"/>
        <v>0</v>
      </c>
      <c r="FF23" s="164">
        <f t="shared" si="1"/>
        <v>0</v>
      </c>
      <c r="FG23" s="164">
        <f t="shared" si="1"/>
        <v>0.18181818181818182</v>
      </c>
      <c r="FH23" s="164">
        <f t="shared" si="1"/>
        <v>0</v>
      </c>
      <c r="FI23" s="164">
        <f t="shared" si="1"/>
        <v>0</v>
      </c>
      <c r="FJ23" s="164">
        <f t="shared" si="1"/>
        <v>0</v>
      </c>
      <c r="FK23" s="164">
        <f t="shared" si="1"/>
        <v>9.0909090909090912E-2</v>
      </c>
      <c r="FL23" s="164">
        <f t="shared" si="1"/>
        <v>0</v>
      </c>
      <c r="FM23" s="164">
        <f t="shared" si="1"/>
        <v>0</v>
      </c>
      <c r="FN23" s="164">
        <f t="shared" si="1"/>
        <v>0</v>
      </c>
      <c r="FO23" s="164">
        <f t="shared" si="1"/>
        <v>0.27272727272727271</v>
      </c>
      <c r="FP23" s="164">
        <f t="shared" si="1"/>
        <v>0</v>
      </c>
      <c r="FQ23" s="164">
        <f t="shared" si="1"/>
        <v>0</v>
      </c>
      <c r="FR23" s="164">
        <f t="shared" si="1"/>
        <v>0</v>
      </c>
      <c r="FS23" s="164">
        <f t="shared" si="1"/>
        <v>0.18181818181818182</v>
      </c>
      <c r="FT23" s="164">
        <f t="shared" si="1"/>
        <v>0</v>
      </c>
      <c r="FU23" s="164">
        <f t="shared" si="1"/>
        <v>9.0909090909090912E-2</v>
      </c>
      <c r="FV23" s="164">
        <f t="shared" si="1"/>
        <v>9.0909090909090912E-2</v>
      </c>
      <c r="FW23" s="164">
        <f t="shared" si="1"/>
        <v>0.36363636363636365</v>
      </c>
      <c r="FX23" s="164">
        <f t="shared" si="1"/>
        <v>0</v>
      </c>
      <c r="FY23" s="164">
        <f t="shared" si="1"/>
        <v>0</v>
      </c>
      <c r="FZ23" s="164">
        <f t="shared" si="1"/>
        <v>0</v>
      </c>
      <c r="GA23" s="164">
        <f t="shared" si="1"/>
        <v>0</v>
      </c>
      <c r="GB23" s="164">
        <f t="shared" si="1"/>
        <v>0</v>
      </c>
      <c r="GC23" s="164">
        <f t="shared" si="1"/>
        <v>0</v>
      </c>
      <c r="GD23" s="164">
        <f t="shared" si="1"/>
        <v>9.0909090909090912E-2</v>
      </c>
      <c r="GE23" s="164">
        <f t="shared" si="1"/>
        <v>0</v>
      </c>
      <c r="GF23" s="164">
        <f t="shared" si="1"/>
        <v>0</v>
      </c>
      <c r="GG23" s="164">
        <f t="shared" si="1"/>
        <v>0</v>
      </c>
      <c r="GH23" s="164">
        <f t="shared" si="1"/>
        <v>0</v>
      </c>
      <c r="GI23" s="164">
        <f t="shared" si="1"/>
        <v>0.27272727272727271</v>
      </c>
      <c r="GJ23" s="164">
        <f t="shared" si="1"/>
        <v>0</v>
      </c>
      <c r="GK23" s="164">
        <f t="shared" si="1"/>
        <v>0</v>
      </c>
      <c r="GL23" s="164">
        <f t="shared" si="1"/>
        <v>0</v>
      </c>
      <c r="GM23" s="164">
        <f t="shared" si="1"/>
        <v>0</v>
      </c>
      <c r="GN23" s="164">
        <f t="shared" si="1"/>
        <v>0</v>
      </c>
      <c r="GO23" s="164">
        <f t="shared" si="1"/>
        <v>0</v>
      </c>
      <c r="GP23" s="164">
        <f t="shared" si="1"/>
        <v>0</v>
      </c>
      <c r="GQ23" s="164">
        <f t="shared" si="1"/>
        <v>0</v>
      </c>
      <c r="GR23" s="164">
        <f t="shared" si="1"/>
        <v>0</v>
      </c>
      <c r="GS23" s="164">
        <f t="shared" si="1"/>
        <v>0</v>
      </c>
      <c r="GT23" s="164">
        <f t="shared" si="1"/>
        <v>0</v>
      </c>
      <c r="GU23" s="164">
        <f t="shared" si="1"/>
        <v>0</v>
      </c>
      <c r="GV23" s="164">
        <f t="shared" si="1"/>
        <v>0</v>
      </c>
      <c r="GW23" s="164">
        <f t="shared" si="1"/>
        <v>0</v>
      </c>
      <c r="GX23" s="164">
        <f t="shared" si="1"/>
        <v>0</v>
      </c>
      <c r="GY23" s="164">
        <f t="shared" si="1"/>
        <v>0</v>
      </c>
    </row>
    <row r="24" spans="2:207" ht="12.75" customHeight="1" x14ac:dyDescent="0.2"/>
    <row r="25" spans="2:207" ht="12.75" customHeight="1" x14ac:dyDescent="0.2">
      <c r="AH25" s="13"/>
      <c r="AI25" s="13"/>
      <c r="AJ25" s="13"/>
      <c r="AK25" s="13"/>
      <c r="AL25" s="13"/>
      <c r="AM25" s="13"/>
      <c r="AN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</row>
    <row r="26" spans="2:207" ht="12.75" customHeight="1" x14ac:dyDescent="0.2"/>
    <row r="27" spans="2:207" ht="12.75" customHeight="1" x14ac:dyDescent="0.2"/>
    <row r="28" spans="2:207" ht="12.75" customHeight="1" x14ac:dyDescent="0.2"/>
    <row r="29" spans="2:207" ht="12.75" customHeight="1" x14ac:dyDescent="0.2"/>
    <row r="30" spans="2:207" ht="12.75" customHeight="1" x14ac:dyDescent="0.2"/>
    <row r="31" spans="2:207" ht="12.75" customHeight="1" x14ac:dyDescent="0.2"/>
    <row r="32" spans="2:207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92">
    <mergeCell ref="G5:G7"/>
    <mergeCell ref="H5:H7"/>
    <mergeCell ref="BL6:BL7"/>
    <mergeCell ref="BM6:BM7"/>
    <mergeCell ref="BN6:BN7"/>
    <mergeCell ref="BO6:BO7"/>
    <mergeCell ref="BP6:BP7"/>
    <mergeCell ref="BQ6:BQ7"/>
    <mergeCell ref="BR6:BR7"/>
    <mergeCell ref="X6:X7"/>
    <mergeCell ref="Y6:Y7"/>
    <mergeCell ref="Z6:Z7"/>
    <mergeCell ref="AM6:AM7"/>
    <mergeCell ref="AN6:AN7"/>
    <mergeCell ref="AF6:AF7"/>
    <mergeCell ref="AG6:AG7"/>
    <mergeCell ref="AH6:AH7"/>
    <mergeCell ref="AI6:AI7"/>
    <mergeCell ref="AJ6:AJ7"/>
    <mergeCell ref="AK6:AK7"/>
    <mergeCell ref="AL6:AL7"/>
    <mergeCell ref="AO6:AO7"/>
    <mergeCell ref="AP6:AP7"/>
    <mergeCell ref="AQ6:AQ7"/>
    <mergeCell ref="BS6:BS7"/>
    <mergeCell ref="BT6:BT7"/>
    <mergeCell ref="BU6:BU7"/>
    <mergeCell ref="BV6:BV7"/>
    <mergeCell ref="BW6:BW7"/>
    <mergeCell ref="B4:B7"/>
    <mergeCell ref="C4:C7"/>
    <mergeCell ref="D4:D7"/>
    <mergeCell ref="E4:F4"/>
    <mergeCell ref="G4:H4"/>
    <mergeCell ref="I4:AP4"/>
    <mergeCell ref="AQ4:BX4"/>
    <mergeCell ref="BX6:BX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CX6:CX7"/>
    <mergeCell ref="CY6:CY7"/>
    <mergeCell ref="CQ6:CQ7"/>
    <mergeCell ref="CR6:CR7"/>
    <mergeCell ref="CS6:CS7"/>
    <mergeCell ref="CT6:CT7"/>
    <mergeCell ref="CU6:CU7"/>
    <mergeCell ref="CV6:CV7"/>
    <mergeCell ref="CW6:CW7"/>
    <mergeCell ref="DG6:DG7"/>
    <mergeCell ref="DH6:DH7"/>
    <mergeCell ref="CZ6:CZ7"/>
    <mergeCell ref="DA6:DA7"/>
    <mergeCell ref="DB6:DB7"/>
    <mergeCell ref="DC6:DC7"/>
    <mergeCell ref="DD6:DD7"/>
    <mergeCell ref="DE6:DE7"/>
    <mergeCell ref="DF6:DF7"/>
    <mergeCell ref="DP6:DP7"/>
    <mergeCell ref="DQ6:DQ7"/>
    <mergeCell ref="DI6:DI7"/>
    <mergeCell ref="DJ6:DJ7"/>
    <mergeCell ref="DK6:DK7"/>
    <mergeCell ref="DL6:DL7"/>
    <mergeCell ref="DM6:DM7"/>
    <mergeCell ref="DN6:DN7"/>
    <mergeCell ref="DO6:DO7"/>
    <mergeCell ref="DY6:DY7"/>
    <mergeCell ref="DZ6:DZ7"/>
    <mergeCell ref="DR6:DR7"/>
    <mergeCell ref="DS6:DS7"/>
    <mergeCell ref="DT6:DT7"/>
    <mergeCell ref="DU6:DU7"/>
    <mergeCell ref="DV6:DV7"/>
    <mergeCell ref="DW6:DW7"/>
    <mergeCell ref="DX6:DX7"/>
    <mergeCell ref="BY4:DF4"/>
    <mergeCell ref="DG4:DX4"/>
    <mergeCell ref="DY4:DZ4"/>
    <mergeCell ref="EA4:EM4"/>
    <mergeCell ref="EN4:EY4"/>
    <mergeCell ref="EZ4:GY4"/>
    <mergeCell ref="E5:E7"/>
    <mergeCell ref="F5:F7"/>
    <mergeCell ref="I5:AP5"/>
    <mergeCell ref="AQ5:BX5"/>
    <mergeCell ref="BY5:DF5"/>
    <mergeCell ref="DG5:DX5"/>
    <mergeCell ref="DY5:DZ5"/>
    <mergeCell ref="I6:I7"/>
    <mergeCell ref="J6:J7"/>
    <mergeCell ref="K6:K7"/>
    <mergeCell ref="L6:L7"/>
    <mergeCell ref="AA6:AA7"/>
    <mergeCell ref="AB6:AB7"/>
    <mergeCell ref="AC6:AC7"/>
    <mergeCell ref="AD6:AD7"/>
    <mergeCell ref="AE6:AE7"/>
    <mergeCell ref="EA5:EA7"/>
    <mergeCell ref="EB5:EB7"/>
    <mergeCell ref="EC5:EC7"/>
    <mergeCell ref="ED5:ED7"/>
    <mergeCell ref="EE5:EE7"/>
    <mergeCell ref="EF5:EF7"/>
    <mergeCell ref="EG5:EG7"/>
    <mergeCell ref="GN6:GQ6"/>
    <mergeCell ref="GR6:GU6"/>
    <mergeCell ref="EO6:EO7"/>
    <mergeCell ref="EP6:EP7"/>
    <mergeCell ref="FT6:FW6"/>
    <mergeCell ref="FX6:GA6"/>
    <mergeCell ref="GB6:GE6"/>
    <mergeCell ref="GF6:GI6"/>
    <mergeCell ref="GJ6:GM6"/>
    <mergeCell ref="EY6:EY7"/>
    <mergeCell ref="EZ6:FC6"/>
    <mergeCell ref="EH5:EH7"/>
    <mergeCell ref="EI5:EI7"/>
    <mergeCell ref="EJ5:EJ7"/>
    <mergeCell ref="EK5:EK7"/>
    <mergeCell ref="EL5:EL7"/>
    <mergeCell ref="EN5:EO5"/>
    <mergeCell ref="GV5:GY6"/>
    <mergeCell ref="EM5:EM7"/>
    <mergeCell ref="EN6:EN7"/>
    <mergeCell ref="EQ6:EQ7"/>
    <mergeCell ref="ER6:ER7"/>
    <mergeCell ref="ES6:ES7"/>
    <mergeCell ref="ET6:ET7"/>
    <mergeCell ref="EU6:EU7"/>
    <mergeCell ref="EV6:EV7"/>
    <mergeCell ref="EW6:EW7"/>
    <mergeCell ref="EX6:EX7"/>
    <mergeCell ref="FD6:FG6"/>
    <mergeCell ref="FH6:FK6"/>
    <mergeCell ref="FL6:FO6"/>
    <mergeCell ref="FP6:FS6"/>
    <mergeCell ref="FT5:GE5"/>
    <mergeCell ref="GF5:GU5"/>
    <mergeCell ref="EP5:EQ5"/>
    <mergeCell ref="ER5:ES5"/>
    <mergeCell ref="ET5:EU5"/>
    <mergeCell ref="EV5:EW5"/>
    <mergeCell ref="EX5:EY5"/>
    <mergeCell ref="EZ5:FK5"/>
    <mergeCell ref="FL5:FS5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BA6:BA7"/>
    <mergeCell ref="BB6:BB7"/>
    <mergeCell ref="BJ6:BJ7"/>
    <mergeCell ref="BK6:BK7"/>
    <mergeCell ref="BC6:BC7"/>
    <mergeCell ref="BD6:BD7"/>
    <mergeCell ref="BE6:BE7"/>
    <mergeCell ref="BF6:BF7"/>
    <mergeCell ref="BG6:BG7"/>
    <mergeCell ref="BH6:BH7"/>
    <mergeCell ref="BI6:BI7"/>
    <mergeCell ref="CF6:CF7"/>
    <mergeCell ref="CG6:CG7"/>
    <mergeCell ref="BY6:BY7"/>
    <mergeCell ref="BZ6:BZ7"/>
    <mergeCell ref="CA6:CA7"/>
    <mergeCell ref="CB6:CB7"/>
    <mergeCell ref="CC6:CC7"/>
    <mergeCell ref="CD6:CD7"/>
    <mergeCell ref="CE6:CE7"/>
    <mergeCell ref="CO6:CO7"/>
    <mergeCell ref="CP6:CP7"/>
    <mergeCell ref="CH6:CH7"/>
    <mergeCell ref="CI6:CI7"/>
    <mergeCell ref="CJ6:CJ7"/>
    <mergeCell ref="CK6:CK7"/>
    <mergeCell ref="CL6:CL7"/>
    <mergeCell ref="CM6:CM7"/>
    <mergeCell ref="CN6:CN7"/>
  </mergeCells>
  <pageMargins left="0.7" right="0.7" top="0.75" bottom="0.75" header="0" footer="0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Q1002"/>
  <sheetViews>
    <sheetView tabSelected="1" topLeftCell="C1" zoomScale="80" zoomScaleNormal="80" workbookViewId="0">
      <pane ySplit="8" topLeftCell="A228" activePane="bottomLeft" state="frozen"/>
      <selection pane="bottomLeft" activeCell="E235" sqref="E235:E244"/>
    </sheetView>
  </sheetViews>
  <sheetFormatPr defaultColWidth="12.7109375" defaultRowHeight="15" customHeight="1" x14ac:dyDescent="0.2"/>
  <cols>
    <col min="1" max="1" width="5.42578125" customWidth="1"/>
    <col min="2" max="2" width="55.85546875" customWidth="1"/>
    <col min="3" max="3" width="30.7109375" customWidth="1"/>
    <col min="4" max="4" width="6.140625" customWidth="1"/>
    <col min="5" max="7" width="4.140625" customWidth="1"/>
    <col min="8" max="8" width="4.42578125" customWidth="1"/>
    <col min="9" max="36" width="4.140625" customWidth="1"/>
    <col min="37" max="37" width="2.42578125" customWidth="1"/>
    <col min="38" max="38" width="0.85546875" customWidth="1"/>
    <col min="39" max="43" width="8" customWidth="1"/>
  </cols>
  <sheetData>
    <row r="1" spans="1:43" ht="17.25" customHeight="1" x14ac:dyDescent="0.25">
      <c r="A1" s="620" t="s">
        <v>864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  <c r="AE1" s="511"/>
      <c r="AF1" s="511"/>
      <c r="AG1" s="511"/>
      <c r="AH1" s="511"/>
      <c r="AI1" s="511"/>
      <c r="AJ1" s="511"/>
      <c r="AK1" s="511"/>
      <c r="AL1" s="511"/>
    </row>
    <row r="2" spans="1:43" ht="17.25" customHeight="1" x14ac:dyDescent="0.25">
      <c r="A2" s="620"/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511"/>
      <c r="AG2" s="511"/>
      <c r="AH2" s="511"/>
      <c r="AI2" s="511"/>
      <c r="AJ2" s="511"/>
      <c r="AK2" s="511"/>
      <c r="AL2" s="166"/>
    </row>
    <row r="3" spans="1:43" ht="12.75" customHeight="1" x14ac:dyDescent="0.2"/>
    <row r="4" spans="1:43" ht="19.5" customHeight="1" x14ac:dyDescent="0.25">
      <c r="B4" s="167"/>
      <c r="C4" s="168"/>
      <c r="D4" s="621" t="s">
        <v>865</v>
      </c>
      <c r="E4" s="613" t="s">
        <v>866</v>
      </c>
      <c r="F4" s="613" t="s">
        <v>867</v>
      </c>
      <c r="G4" s="613" t="s">
        <v>868</v>
      </c>
      <c r="H4" s="613" t="s">
        <v>869</v>
      </c>
      <c r="I4" s="613" t="s">
        <v>870</v>
      </c>
      <c r="J4" s="613" t="s">
        <v>871</v>
      </c>
      <c r="K4" s="613" t="s">
        <v>872</v>
      </c>
      <c r="L4" s="613" t="s">
        <v>873</v>
      </c>
      <c r="M4" s="613" t="s">
        <v>874</v>
      </c>
      <c r="N4" s="613" t="s">
        <v>875</v>
      </c>
      <c r="O4" s="613" t="s">
        <v>876</v>
      </c>
      <c r="P4" s="613" t="s">
        <v>877</v>
      </c>
      <c r="Q4" s="613" t="s">
        <v>878</v>
      </c>
      <c r="R4" s="614" t="s">
        <v>866</v>
      </c>
      <c r="S4" s="614" t="s">
        <v>867</v>
      </c>
      <c r="T4" s="614" t="s">
        <v>868</v>
      </c>
      <c r="U4" s="614" t="s">
        <v>879</v>
      </c>
      <c r="V4" s="614" t="s">
        <v>880</v>
      </c>
      <c r="W4" s="614" t="s">
        <v>870</v>
      </c>
      <c r="X4" s="614" t="s">
        <v>871</v>
      </c>
      <c r="Y4" s="614" t="s">
        <v>873</v>
      </c>
      <c r="Z4" s="614" t="s">
        <v>874</v>
      </c>
      <c r="AA4" s="614" t="s">
        <v>875</v>
      </c>
      <c r="AB4" s="619" t="s">
        <v>866</v>
      </c>
      <c r="AC4" s="619" t="s">
        <v>881</v>
      </c>
      <c r="AD4" s="619" t="s">
        <v>882</v>
      </c>
      <c r="AE4" s="619" t="s">
        <v>883</v>
      </c>
      <c r="AF4" s="619" t="s">
        <v>884</v>
      </c>
      <c r="AG4" s="619" t="s">
        <v>869</v>
      </c>
      <c r="AH4" s="619" t="s">
        <v>870</v>
      </c>
      <c r="AI4" s="619" t="s">
        <v>871</v>
      </c>
      <c r="AJ4" s="619" t="s">
        <v>872</v>
      </c>
      <c r="AK4" s="622"/>
      <c r="AM4" s="607" t="s">
        <v>103</v>
      </c>
      <c r="AN4" s="610" t="s">
        <v>106</v>
      </c>
      <c r="AO4" s="611" t="s">
        <v>109</v>
      </c>
      <c r="AP4" s="612"/>
    </row>
    <row r="5" spans="1:43" ht="19.5" customHeight="1" x14ac:dyDescent="0.25">
      <c r="B5" s="167" t="s">
        <v>885</v>
      </c>
      <c r="C5" s="169"/>
      <c r="D5" s="513"/>
      <c r="E5" s="513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513"/>
      <c r="Q5" s="513"/>
      <c r="R5" s="513"/>
      <c r="S5" s="513"/>
      <c r="T5" s="513"/>
      <c r="U5" s="513"/>
      <c r="V5" s="513"/>
      <c r="W5" s="513"/>
      <c r="X5" s="513"/>
      <c r="Y5" s="513"/>
      <c r="Z5" s="513"/>
      <c r="AA5" s="513"/>
      <c r="AB5" s="513"/>
      <c r="AC5" s="513"/>
      <c r="AD5" s="513"/>
      <c r="AE5" s="513"/>
      <c r="AF5" s="513"/>
      <c r="AG5" s="513"/>
      <c r="AH5" s="513"/>
      <c r="AI5" s="513"/>
      <c r="AJ5" s="513"/>
      <c r="AK5" s="513"/>
      <c r="AM5" s="608"/>
      <c r="AN5" s="608"/>
      <c r="AO5" s="608"/>
      <c r="AP5" s="608"/>
    </row>
    <row r="6" spans="1:43" ht="19.5" customHeight="1" x14ac:dyDescent="0.25">
      <c r="B6" s="167" t="s">
        <v>886</v>
      </c>
      <c r="C6" s="169"/>
      <c r="D6" s="513"/>
      <c r="E6" s="513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513"/>
      <c r="AE6" s="513"/>
      <c r="AF6" s="513"/>
      <c r="AG6" s="513"/>
      <c r="AH6" s="513"/>
      <c r="AI6" s="513"/>
      <c r="AJ6" s="513"/>
      <c r="AK6" s="513"/>
      <c r="AM6" s="608"/>
      <c r="AN6" s="608"/>
      <c r="AO6" s="608"/>
      <c r="AP6" s="608"/>
    </row>
    <row r="7" spans="1:43" ht="19.5" customHeight="1" x14ac:dyDescent="0.2">
      <c r="C7" s="170"/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513"/>
      <c r="O7" s="513"/>
      <c r="P7" s="513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13"/>
      <c r="AC7" s="513"/>
      <c r="AD7" s="513"/>
      <c r="AE7" s="513"/>
      <c r="AF7" s="513"/>
      <c r="AG7" s="513"/>
      <c r="AH7" s="513"/>
      <c r="AI7" s="513"/>
      <c r="AJ7" s="513"/>
      <c r="AK7" s="513"/>
      <c r="AM7" s="608"/>
      <c r="AN7" s="608"/>
      <c r="AO7" s="608"/>
      <c r="AP7" s="608"/>
    </row>
    <row r="8" spans="1:43" ht="60.75" customHeight="1" x14ac:dyDescent="0.2">
      <c r="A8" s="171"/>
      <c r="B8" s="172"/>
      <c r="C8" s="173"/>
      <c r="D8" s="514"/>
      <c r="E8" s="514"/>
      <c r="F8" s="514"/>
      <c r="G8" s="514"/>
      <c r="H8" s="514"/>
      <c r="I8" s="514"/>
      <c r="J8" s="514"/>
      <c r="K8" s="514"/>
      <c r="L8" s="514"/>
      <c r="M8" s="514"/>
      <c r="N8" s="514"/>
      <c r="O8" s="514"/>
      <c r="P8" s="514"/>
      <c r="Q8" s="514"/>
      <c r="R8" s="514"/>
      <c r="S8" s="514"/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4"/>
      <c r="AE8" s="514"/>
      <c r="AF8" s="514"/>
      <c r="AG8" s="514"/>
      <c r="AH8" s="514"/>
      <c r="AI8" s="514"/>
      <c r="AJ8" s="514"/>
      <c r="AK8" s="514"/>
      <c r="AM8" s="609"/>
      <c r="AN8" s="609"/>
      <c r="AO8" s="609"/>
      <c r="AP8" s="609"/>
    </row>
    <row r="9" spans="1:43" ht="19.5" customHeight="1" x14ac:dyDescent="0.2">
      <c r="A9" s="174"/>
      <c r="B9" s="175" t="s">
        <v>887</v>
      </c>
      <c r="C9" s="174"/>
      <c r="D9" s="176">
        <f t="shared" ref="D9:D11" si="0">SUM(E9:AJ9)</f>
        <v>50</v>
      </c>
      <c r="E9" s="177"/>
      <c r="F9" s="178"/>
      <c r="G9" s="178"/>
      <c r="H9" s="178"/>
      <c r="I9" s="178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176"/>
      <c r="U9" s="176"/>
      <c r="V9" s="176"/>
      <c r="W9" s="415"/>
      <c r="X9" s="414"/>
      <c r="Y9" s="414"/>
      <c r="Z9" s="414"/>
      <c r="AA9" s="414"/>
      <c r="AB9" s="414">
        <v>6</v>
      </c>
      <c r="AC9" s="414">
        <v>7</v>
      </c>
      <c r="AD9" s="414">
        <v>7</v>
      </c>
      <c r="AE9" s="414">
        <v>6</v>
      </c>
      <c r="AF9" s="414">
        <v>6</v>
      </c>
      <c r="AG9" s="414">
        <v>5</v>
      </c>
      <c r="AH9" s="415">
        <v>4</v>
      </c>
      <c r="AI9" s="414">
        <v>5</v>
      </c>
      <c r="AJ9" s="178">
        <v>4</v>
      </c>
      <c r="AK9" s="179"/>
      <c r="AM9" s="14">
        <f t="shared" ref="AM9:AM11" si="1">SUM(E9:Q9)</f>
        <v>0</v>
      </c>
      <c r="AN9" s="14">
        <f t="shared" ref="AN9:AN11" si="2">SUM(R9:AA9)</f>
        <v>0</v>
      </c>
      <c r="AO9" s="14">
        <f t="shared" ref="AO9:AO11" si="3">SUM(AB9:AJ9)</f>
        <v>50</v>
      </c>
    </row>
    <row r="10" spans="1:43" ht="19.5" customHeight="1" x14ac:dyDescent="0.2">
      <c r="A10" s="180"/>
      <c r="B10" s="175" t="s">
        <v>888</v>
      </c>
      <c r="C10" s="180"/>
      <c r="D10" s="176">
        <f t="shared" si="0"/>
        <v>0</v>
      </c>
      <c r="E10" s="177"/>
      <c r="F10" s="178"/>
      <c r="G10" s="178"/>
      <c r="H10" s="178"/>
      <c r="I10" s="178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176"/>
      <c r="U10" s="176"/>
      <c r="V10" s="176"/>
      <c r="W10" s="415"/>
      <c r="X10" s="414"/>
      <c r="Y10" s="414"/>
      <c r="Z10" s="414"/>
      <c r="AA10" s="414"/>
      <c r="AB10" s="414"/>
      <c r="AC10" s="414"/>
      <c r="AD10" s="414"/>
      <c r="AE10" s="414"/>
      <c r="AF10" s="414"/>
      <c r="AG10" s="414"/>
      <c r="AH10" s="415"/>
      <c r="AI10" s="414"/>
      <c r="AJ10" s="178"/>
      <c r="AK10" s="179"/>
      <c r="AM10" s="14">
        <f t="shared" si="1"/>
        <v>0</v>
      </c>
      <c r="AN10" s="14">
        <f t="shared" si="2"/>
        <v>0</v>
      </c>
      <c r="AO10" s="14">
        <f t="shared" si="3"/>
        <v>0</v>
      </c>
    </row>
    <row r="11" spans="1:43" ht="19.5" customHeight="1" x14ac:dyDescent="0.2">
      <c r="A11" s="180"/>
      <c r="B11" s="175" t="s">
        <v>889</v>
      </c>
      <c r="C11" s="180"/>
      <c r="D11" s="176">
        <f t="shared" si="0"/>
        <v>50</v>
      </c>
      <c r="E11" s="177"/>
      <c r="F11" s="178"/>
      <c r="G11" s="178"/>
      <c r="H11" s="178"/>
      <c r="I11" s="178"/>
      <c r="J11" s="414"/>
      <c r="K11" s="414"/>
      <c r="L11" s="414"/>
      <c r="M11" s="414"/>
      <c r="N11" s="414"/>
      <c r="O11" s="414"/>
      <c r="P11" s="414"/>
      <c r="Q11" s="414"/>
      <c r="R11" s="414"/>
      <c r="S11" s="414"/>
      <c r="T11" s="176"/>
      <c r="U11" s="176"/>
      <c r="V11" s="176"/>
      <c r="W11" s="415"/>
      <c r="X11" s="414"/>
      <c r="Y11" s="414"/>
      <c r="Z11" s="414"/>
      <c r="AA11" s="414"/>
      <c r="AB11" s="414">
        <v>6</v>
      </c>
      <c r="AC11" s="414">
        <v>7</v>
      </c>
      <c r="AD11" s="414">
        <v>7</v>
      </c>
      <c r="AE11" s="414">
        <v>6</v>
      </c>
      <c r="AF11" s="414">
        <v>6</v>
      </c>
      <c r="AG11" s="414">
        <v>5</v>
      </c>
      <c r="AH11" s="415">
        <v>4</v>
      </c>
      <c r="AI11" s="414">
        <v>5</v>
      </c>
      <c r="AJ11" s="178">
        <v>4</v>
      </c>
      <c r="AK11" s="179"/>
      <c r="AM11" s="14">
        <f t="shared" si="1"/>
        <v>0</v>
      </c>
      <c r="AN11" s="14">
        <f t="shared" si="2"/>
        <v>0</v>
      </c>
      <c r="AO11" s="14">
        <f t="shared" si="3"/>
        <v>50</v>
      </c>
    </row>
    <row r="12" spans="1:43" ht="19.5" customHeight="1" x14ac:dyDescent="0.2">
      <c r="A12" s="181"/>
      <c r="B12" s="182" t="s">
        <v>890</v>
      </c>
      <c r="C12" s="596" t="s">
        <v>891</v>
      </c>
      <c r="D12" s="599" t="s">
        <v>892</v>
      </c>
      <c r="E12" s="618" t="s">
        <v>893</v>
      </c>
      <c r="F12" s="516"/>
      <c r="G12" s="516"/>
      <c r="H12" s="516"/>
      <c r="I12" s="516"/>
      <c r="J12" s="516"/>
      <c r="K12" s="516"/>
      <c r="L12" s="516"/>
      <c r="M12" s="516"/>
      <c r="N12" s="516"/>
      <c r="O12" s="516"/>
      <c r="P12" s="516"/>
      <c r="Q12" s="516"/>
      <c r="R12" s="516"/>
      <c r="S12" s="516"/>
      <c r="T12" s="516"/>
      <c r="U12" s="516"/>
      <c r="V12" s="516"/>
      <c r="W12" s="516"/>
      <c r="X12" s="516"/>
      <c r="Y12" s="516"/>
      <c r="Z12" s="516"/>
      <c r="AA12" s="516"/>
      <c r="AB12" s="516"/>
      <c r="AC12" s="516"/>
      <c r="AD12" s="516"/>
      <c r="AE12" s="516"/>
      <c r="AF12" s="516"/>
      <c r="AG12" s="516"/>
      <c r="AH12" s="516"/>
      <c r="AI12" s="516"/>
      <c r="AJ12" s="516"/>
      <c r="AK12" s="557"/>
      <c r="AL12" s="183"/>
    </row>
    <row r="13" spans="1:43" ht="19.5" customHeight="1" x14ac:dyDescent="0.2">
      <c r="A13" s="600" t="s">
        <v>1</v>
      </c>
      <c r="B13" s="601" t="s">
        <v>894</v>
      </c>
      <c r="C13" s="597"/>
      <c r="D13" s="513"/>
      <c r="E13" s="184">
        <v>1</v>
      </c>
      <c r="F13" s="185">
        <f t="shared" ref="F13:AJ13" si="4">E13+1</f>
        <v>2</v>
      </c>
      <c r="G13" s="185">
        <f t="shared" si="4"/>
        <v>3</v>
      </c>
      <c r="H13" s="185">
        <f t="shared" si="4"/>
        <v>4</v>
      </c>
      <c r="I13" s="185">
        <f t="shared" si="4"/>
        <v>5</v>
      </c>
      <c r="J13" s="185">
        <f t="shared" si="4"/>
        <v>6</v>
      </c>
      <c r="K13" s="185">
        <f t="shared" si="4"/>
        <v>7</v>
      </c>
      <c r="L13" s="185">
        <f t="shared" si="4"/>
        <v>8</v>
      </c>
      <c r="M13" s="185">
        <f t="shared" si="4"/>
        <v>9</v>
      </c>
      <c r="N13" s="185">
        <f t="shared" si="4"/>
        <v>10</v>
      </c>
      <c r="O13" s="185">
        <f t="shared" si="4"/>
        <v>11</v>
      </c>
      <c r="P13" s="185">
        <f t="shared" si="4"/>
        <v>12</v>
      </c>
      <c r="Q13" s="185">
        <f t="shared" si="4"/>
        <v>13</v>
      </c>
      <c r="R13" s="185">
        <f t="shared" si="4"/>
        <v>14</v>
      </c>
      <c r="S13" s="185">
        <f t="shared" si="4"/>
        <v>15</v>
      </c>
      <c r="T13" s="185">
        <f t="shared" si="4"/>
        <v>16</v>
      </c>
      <c r="U13" s="185">
        <f t="shared" si="4"/>
        <v>17</v>
      </c>
      <c r="V13" s="185">
        <f t="shared" si="4"/>
        <v>18</v>
      </c>
      <c r="W13" s="185">
        <f t="shared" si="4"/>
        <v>19</v>
      </c>
      <c r="X13" s="185">
        <f t="shared" si="4"/>
        <v>20</v>
      </c>
      <c r="Y13" s="185">
        <f t="shared" si="4"/>
        <v>21</v>
      </c>
      <c r="Z13" s="185">
        <f t="shared" si="4"/>
        <v>22</v>
      </c>
      <c r="AA13" s="185">
        <f t="shared" si="4"/>
        <v>23</v>
      </c>
      <c r="AB13" s="185">
        <f t="shared" si="4"/>
        <v>24</v>
      </c>
      <c r="AC13" s="185">
        <f t="shared" si="4"/>
        <v>25</v>
      </c>
      <c r="AD13" s="185">
        <f t="shared" si="4"/>
        <v>26</v>
      </c>
      <c r="AE13" s="185">
        <f t="shared" si="4"/>
        <v>27</v>
      </c>
      <c r="AF13" s="185">
        <f t="shared" si="4"/>
        <v>28</v>
      </c>
      <c r="AG13" s="185">
        <f t="shared" si="4"/>
        <v>29</v>
      </c>
      <c r="AH13" s="185">
        <f t="shared" si="4"/>
        <v>30</v>
      </c>
      <c r="AI13" s="185">
        <f t="shared" si="4"/>
        <v>31</v>
      </c>
      <c r="AJ13" s="185">
        <f t="shared" si="4"/>
        <v>32</v>
      </c>
      <c r="AK13" s="185"/>
      <c r="AL13" s="183"/>
      <c r="AM13" s="13" t="s">
        <v>895</v>
      </c>
    </row>
    <row r="14" spans="1:43" ht="19.5" customHeight="1" x14ac:dyDescent="0.2">
      <c r="A14" s="598"/>
      <c r="B14" s="514"/>
      <c r="C14" s="598"/>
      <c r="D14" s="514"/>
      <c r="E14" s="186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3"/>
      <c r="AM14" s="606" t="s">
        <v>896</v>
      </c>
      <c r="AN14" s="516"/>
      <c r="AO14" s="516"/>
      <c r="AP14" s="188" t="s">
        <v>897</v>
      </c>
      <c r="AQ14" s="189">
        <f t="shared" ref="AQ14:AQ17" si="5">COUNTIF($E$212:$Q$212,AP14)</f>
        <v>0</v>
      </c>
    </row>
    <row r="15" spans="1:43" ht="12.75" customHeight="1" x14ac:dyDescent="0.2">
      <c r="A15" s="190" t="s">
        <v>898</v>
      </c>
      <c r="B15" s="190" t="s">
        <v>899</v>
      </c>
      <c r="C15" s="37"/>
      <c r="D15" s="37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8"/>
      <c r="AI15" s="191"/>
      <c r="AJ15" s="191"/>
      <c r="AK15" s="187"/>
      <c r="AL15" s="183"/>
      <c r="AM15" s="606" t="s">
        <v>896</v>
      </c>
      <c r="AN15" s="516"/>
      <c r="AO15" s="516"/>
      <c r="AP15" s="188" t="s">
        <v>900</v>
      </c>
      <c r="AQ15" s="189">
        <f t="shared" si="5"/>
        <v>13</v>
      </c>
    </row>
    <row r="16" spans="1:43" ht="12.75" customHeight="1" x14ac:dyDescent="0.2">
      <c r="A16" s="190" t="s">
        <v>897</v>
      </c>
      <c r="B16" s="190" t="s">
        <v>901</v>
      </c>
      <c r="C16" s="8"/>
      <c r="D16" s="37"/>
      <c r="E16" s="191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187"/>
      <c r="AL16" s="183"/>
      <c r="AM16" s="606" t="s">
        <v>902</v>
      </c>
      <c r="AN16" s="516"/>
      <c r="AO16" s="516"/>
      <c r="AP16" s="188" t="s">
        <v>903</v>
      </c>
      <c r="AQ16" s="189">
        <f t="shared" si="5"/>
        <v>0</v>
      </c>
    </row>
    <row r="17" spans="1:43" ht="12.75" customHeight="1" x14ac:dyDescent="0.2">
      <c r="A17" s="8"/>
      <c r="B17" s="192" t="s">
        <v>904</v>
      </c>
      <c r="C17" s="48" t="s">
        <v>905</v>
      </c>
      <c r="D17" s="193">
        <v>2</v>
      </c>
      <c r="E17" s="8">
        <v>2</v>
      </c>
      <c r="F17" s="8">
        <v>2</v>
      </c>
      <c r="G17" s="8">
        <v>2</v>
      </c>
      <c r="H17" s="8">
        <v>2</v>
      </c>
      <c r="I17" s="8">
        <v>2</v>
      </c>
      <c r="J17" s="8">
        <v>2</v>
      </c>
      <c r="K17" s="8">
        <v>2</v>
      </c>
      <c r="L17" s="8">
        <v>2</v>
      </c>
      <c r="M17" s="8">
        <v>2</v>
      </c>
      <c r="N17" s="8">
        <v>2</v>
      </c>
      <c r="O17" s="8">
        <v>2</v>
      </c>
      <c r="P17" s="8">
        <v>2</v>
      </c>
      <c r="Q17" s="8">
        <v>2</v>
      </c>
      <c r="R17" s="8">
        <v>2</v>
      </c>
      <c r="S17" s="8">
        <v>2</v>
      </c>
      <c r="T17" s="8">
        <v>2</v>
      </c>
      <c r="U17" s="8">
        <v>2</v>
      </c>
      <c r="V17" s="8">
        <v>2</v>
      </c>
      <c r="W17" s="8">
        <v>2</v>
      </c>
      <c r="X17" s="8">
        <v>2</v>
      </c>
      <c r="Y17" s="8">
        <v>2</v>
      </c>
      <c r="Z17" s="8">
        <v>2</v>
      </c>
      <c r="AA17" s="8">
        <v>2</v>
      </c>
      <c r="AB17" s="8">
        <v>2</v>
      </c>
      <c r="AC17" s="8">
        <v>2</v>
      </c>
      <c r="AD17" s="8">
        <v>2</v>
      </c>
      <c r="AE17" s="8">
        <v>2</v>
      </c>
      <c r="AF17" s="8">
        <v>2</v>
      </c>
      <c r="AG17" s="8">
        <v>2</v>
      </c>
      <c r="AH17" s="8">
        <v>2</v>
      </c>
      <c r="AI17" s="8">
        <v>2</v>
      </c>
      <c r="AJ17" s="8">
        <v>2</v>
      </c>
      <c r="AK17" s="187"/>
      <c r="AL17" s="183"/>
      <c r="AM17" s="606" t="s">
        <v>896</v>
      </c>
      <c r="AN17" s="516"/>
      <c r="AO17" s="516"/>
      <c r="AP17" s="194" t="s">
        <v>906</v>
      </c>
      <c r="AQ17" s="189">
        <f t="shared" si="5"/>
        <v>0</v>
      </c>
    </row>
    <row r="18" spans="1:43" ht="12.75" customHeight="1" x14ac:dyDescent="0.2">
      <c r="A18" s="8"/>
      <c r="B18" s="48"/>
      <c r="C18" s="48" t="s">
        <v>907</v>
      </c>
      <c r="D18" s="193">
        <v>0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191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187"/>
      <c r="AL18" s="183"/>
      <c r="AM18" s="616" t="s">
        <v>908</v>
      </c>
      <c r="AN18" s="516"/>
      <c r="AO18" s="516"/>
      <c r="AP18" s="516"/>
      <c r="AQ18" s="195">
        <f>SUM(AQ14:AQ17)</f>
        <v>13</v>
      </c>
    </row>
    <row r="19" spans="1:43" ht="12.75" customHeight="1" x14ac:dyDescent="0.2">
      <c r="A19" s="8"/>
      <c r="B19" s="48"/>
      <c r="C19" s="48"/>
      <c r="D19" s="193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191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187"/>
      <c r="AL19" s="183"/>
    </row>
    <row r="20" spans="1:43" ht="12.75" customHeight="1" x14ac:dyDescent="0.2">
      <c r="A20" s="8"/>
      <c r="B20" s="192" t="s">
        <v>909</v>
      </c>
      <c r="C20" s="48" t="s">
        <v>905</v>
      </c>
      <c r="D20" s="193">
        <v>2</v>
      </c>
      <c r="E20" s="8">
        <v>2</v>
      </c>
      <c r="F20" s="8">
        <v>2</v>
      </c>
      <c r="G20" s="8">
        <v>2</v>
      </c>
      <c r="H20" s="8">
        <v>2</v>
      </c>
      <c r="I20" s="8">
        <v>2</v>
      </c>
      <c r="J20" s="8">
        <v>2</v>
      </c>
      <c r="K20" s="8">
        <v>2</v>
      </c>
      <c r="L20" s="8">
        <v>2</v>
      </c>
      <c r="M20" s="8">
        <v>2</v>
      </c>
      <c r="N20" s="8">
        <v>2</v>
      </c>
      <c r="O20" s="8">
        <v>2</v>
      </c>
      <c r="P20" s="8">
        <v>2</v>
      </c>
      <c r="Q20" s="8">
        <v>2</v>
      </c>
      <c r="R20" s="8">
        <v>2</v>
      </c>
      <c r="S20" s="8">
        <v>2</v>
      </c>
      <c r="T20" s="8">
        <v>2</v>
      </c>
      <c r="U20" s="8">
        <v>2</v>
      </c>
      <c r="V20" s="8">
        <v>2</v>
      </c>
      <c r="W20" s="8">
        <v>2</v>
      </c>
      <c r="X20" s="8">
        <v>2</v>
      </c>
      <c r="Y20" s="8">
        <v>2</v>
      </c>
      <c r="Z20" s="8">
        <v>2</v>
      </c>
      <c r="AA20" s="8">
        <v>2</v>
      </c>
      <c r="AB20" s="8">
        <v>2</v>
      </c>
      <c r="AC20" s="8">
        <v>2</v>
      </c>
      <c r="AD20" s="8">
        <v>2</v>
      </c>
      <c r="AE20" s="8">
        <v>2</v>
      </c>
      <c r="AF20" s="8">
        <v>2</v>
      </c>
      <c r="AG20" s="8">
        <v>2</v>
      </c>
      <c r="AH20" s="8">
        <v>2</v>
      </c>
      <c r="AI20" s="8">
        <v>2</v>
      </c>
      <c r="AJ20" s="8">
        <v>2</v>
      </c>
      <c r="AK20" s="187"/>
      <c r="AL20" s="183"/>
    </row>
    <row r="21" spans="1:43" ht="12.75" customHeight="1" x14ac:dyDescent="0.2">
      <c r="A21" s="8"/>
      <c r="B21" s="48"/>
      <c r="C21" s="48" t="s">
        <v>907</v>
      </c>
      <c r="D21" s="193">
        <v>0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191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187"/>
      <c r="AL21" s="183"/>
      <c r="AM21" s="13" t="s">
        <v>910</v>
      </c>
    </row>
    <row r="22" spans="1:43" ht="12.75" customHeight="1" x14ac:dyDescent="0.2">
      <c r="A22" s="8"/>
      <c r="B22" s="8"/>
      <c r="C22" s="8"/>
      <c r="D22" s="37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8"/>
      <c r="AC22" s="191"/>
      <c r="AD22" s="191"/>
      <c r="AE22" s="8"/>
      <c r="AF22" s="191"/>
      <c r="AG22" s="191"/>
      <c r="AH22" s="8"/>
      <c r="AI22" s="8"/>
      <c r="AJ22" s="191"/>
      <c r="AK22" s="187"/>
      <c r="AL22" s="183"/>
      <c r="AM22" s="606" t="s">
        <v>896</v>
      </c>
      <c r="AN22" s="516"/>
      <c r="AO22" s="516"/>
      <c r="AP22" s="188" t="s">
        <v>897</v>
      </c>
      <c r="AQ22" s="189">
        <f t="shared" ref="AQ22:AQ25" si="6">COUNTIF($R$212:$AA$212,AP22)</f>
        <v>2</v>
      </c>
    </row>
    <row r="23" spans="1:43" ht="12.75" customHeight="1" x14ac:dyDescent="0.2">
      <c r="A23" s="196" t="s">
        <v>900</v>
      </c>
      <c r="B23" s="197" t="s">
        <v>911</v>
      </c>
      <c r="C23" s="48"/>
      <c r="D23" s="193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8"/>
      <c r="AC23" s="191"/>
      <c r="AD23" s="191"/>
      <c r="AE23" s="8"/>
      <c r="AF23" s="191"/>
      <c r="AG23" s="191"/>
      <c r="AH23" s="8"/>
      <c r="AI23" s="8"/>
      <c r="AJ23" s="191"/>
      <c r="AK23" s="187"/>
      <c r="AL23" s="183"/>
      <c r="AM23" s="606" t="s">
        <v>896</v>
      </c>
      <c r="AN23" s="516"/>
      <c r="AO23" s="516"/>
      <c r="AP23" s="188" t="s">
        <v>900</v>
      </c>
      <c r="AQ23" s="189">
        <f t="shared" si="6"/>
        <v>8</v>
      </c>
    </row>
    <row r="24" spans="1:43" ht="12.75" customHeight="1" x14ac:dyDescent="0.2">
      <c r="A24" s="196"/>
      <c r="B24" s="198" t="s">
        <v>912</v>
      </c>
      <c r="C24" s="48" t="s">
        <v>905</v>
      </c>
      <c r="D24" s="193">
        <v>1</v>
      </c>
      <c r="E24" s="191">
        <v>1</v>
      </c>
      <c r="F24" s="191">
        <v>1</v>
      </c>
      <c r="G24" s="191">
        <v>1</v>
      </c>
      <c r="H24" s="191">
        <v>1</v>
      </c>
      <c r="I24" s="191">
        <v>1</v>
      </c>
      <c r="J24" s="191">
        <v>1</v>
      </c>
      <c r="K24" s="191">
        <v>1</v>
      </c>
      <c r="L24" s="191">
        <v>1</v>
      </c>
      <c r="M24" s="191">
        <v>1</v>
      </c>
      <c r="N24" s="191">
        <v>1</v>
      </c>
      <c r="O24" s="191">
        <v>1</v>
      </c>
      <c r="P24" s="191">
        <v>1</v>
      </c>
      <c r="Q24" s="191">
        <v>1</v>
      </c>
      <c r="R24" s="191">
        <v>1</v>
      </c>
      <c r="S24" s="191">
        <v>1</v>
      </c>
      <c r="T24" s="191">
        <v>1</v>
      </c>
      <c r="U24" s="191">
        <v>1</v>
      </c>
      <c r="V24" s="191">
        <v>1</v>
      </c>
      <c r="W24" s="191">
        <v>1</v>
      </c>
      <c r="X24" s="191">
        <v>1</v>
      </c>
      <c r="Y24" s="191">
        <v>1</v>
      </c>
      <c r="Z24" s="191">
        <v>1</v>
      </c>
      <c r="AA24" s="191">
        <v>1</v>
      </c>
      <c r="AB24" s="191">
        <v>1</v>
      </c>
      <c r="AC24" s="191">
        <v>1</v>
      </c>
      <c r="AD24" s="191">
        <v>1</v>
      </c>
      <c r="AE24" s="191">
        <v>1</v>
      </c>
      <c r="AF24" s="191">
        <v>1</v>
      </c>
      <c r="AG24" s="191">
        <v>1</v>
      </c>
      <c r="AH24" s="191">
        <v>1</v>
      </c>
      <c r="AI24" s="8">
        <v>1</v>
      </c>
      <c r="AJ24" s="191">
        <v>1</v>
      </c>
      <c r="AK24" s="187"/>
      <c r="AL24" s="183"/>
      <c r="AM24" s="606" t="s">
        <v>902</v>
      </c>
      <c r="AN24" s="516"/>
      <c r="AO24" s="516"/>
      <c r="AP24" s="188" t="s">
        <v>903</v>
      </c>
      <c r="AQ24" s="189">
        <f t="shared" si="6"/>
        <v>0</v>
      </c>
    </row>
    <row r="25" spans="1:43" ht="12.75" customHeight="1" x14ac:dyDescent="0.2">
      <c r="A25" s="196"/>
      <c r="B25" s="198" t="s">
        <v>913</v>
      </c>
      <c r="C25" s="48" t="s">
        <v>914</v>
      </c>
      <c r="D25" s="193">
        <v>0</v>
      </c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8"/>
      <c r="AC25" s="191"/>
      <c r="AD25" s="191"/>
      <c r="AE25" s="8"/>
      <c r="AF25" s="191"/>
      <c r="AG25" s="191"/>
      <c r="AH25" s="8"/>
      <c r="AI25" s="8"/>
      <c r="AJ25" s="191"/>
      <c r="AK25" s="187"/>
      <c r="AL25" s="183"/>
      <c r="AM25" s="606" t="s">
        <v>896</v>
      </c>
      <c r="AN25" s="516"/>
      <c r="AO25" s="516"/>
      <c r="AP25" s="194" t="s">
        <v>906</v>
      </c>
      <c r="AQ25" s="189">
        <f t="shared" si="6"/>
        <v>0</v>
      </c>
    </row>
    <row r="26" spans="1:43" ht="12.75" customHeight="1" x14ac:dyDescent="0.2">
      <c r="A26" s="196"/>
      <c r="B26" s="197"/>
      <c r="C26" s="48"/>
      <c r="D26" s="193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8"/>
      <c r="AC26" s="191"/>
      <c r="AD26" s="191"/>
      <c r="AE26" s="8"/>
      <c r="AF26" s="191"/>
      <c r="AG26" s="191"/>
      <c r="AH26" s="8"/>
      <c r="AI26" s="8"/>
      <c r="AJ26" s="191"/>
      <c r="AK26" s="187"/>
      <c r="AL26" s="183"/>
      <c r="AM26" s="616" t="s">
        <v>908</v>
      </c>
      <c r="AN26" s="516"/>
      <c r="AO26" s="516"/>
      <c r="AP26" s="516"/>
      <c r="AQ26" s="195">
        <f>SUM(AQ22:AQ25)</f>
        <v>10</v>
      </c>
    </row>
    <row r="27" spans="1:43" ht="12.75" customHeight="1" x14ac:dyDescent="0.2">
      <c r="A27" s="48"/>
      <c r="B27" s="48" t="s">
        <v>915</v>
      </c>
      <c r="C27" s="48"/>
      <c r="D27" s="193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8"/>
      <c r="AC27" s="191"/>
      <c r="AD27" s="191"/>
      <c r="AE27" s="8"/>
      <c r="AF27" s="191"/>
      <c r="AG27" s="191"/>
      <c r="AH27" s="8"/>
      <c r="AI27" s="8"/>
      <c r="AJ27" s="191"/>
      <c r="AK27" s="187"/>
      <c r="AL27" s="183"/>
      <c r="AM27" s="199"/>
      <c r="AN27" s="199"/>
      <c r="AO27" s="199"/>
      <c r="AP27" s="200"/>
      <c r="AQ27" s="201"/>
    </row>
    <row r="28" spans="1:43" ht="12.75" customHeight="1" x14ac:dyDescent="0.2">
      <c r="A28" s="48"/>
      <c r="B28" s="202" t="s">
        <v>916</v>
      </c>
      <c r="C28" s="48" t="s">
        <v>905</v>
      </c>
      <c r="D28" s="193">
        <v>2</v>
      </c>
      <c r="E28" s="191">
        <v>2</v>
      </c>
      <c r="F28" s="191"/>
      <c r="G28" s="191">
        <v>2</v>
      </c>
      <c r="H28" s="191">
        <v>2</v>
      </c>
      <c r="I28" s="191">
        <v>2</v>
      </c>
      <c r="J28" s="191">
        <v>2</v>
      </c>
      <c r="K28" s="191">
        <v>2</v>
      </c>
      <c r="L28" s="191">
        <v>2</v>
      </c>
      <c r="M28" s="191">
        <v>2</v>
      </c>
      <c r="N28" s="191">
        <v>2</v>
      </c>
      <c r="O28" s="191">
        <v>2</v>
      </c>
      <c r="P28" s="191">
        <v>2</v>
      </c>
      <c r="Q28" s="191">
        <v>2</v>
      </c>
      <c r="R28" s="191">
        <v>2</v>
      </c>
      <c r="S28" s="191"/>
      <c r="T28" s="191">
        <v>2</v>
      </c>
      <c r="U28" s="191">
        <v>2</v>
      </c>
      <c r="V28" s="191">
        <v>2</v>
      </c>
      <c r="W28" s="191">
        <v>2</v>
      </c>
      <c r="X28" s="191">
        <v>2</v>
      </c>
      <c r="Y28" s="191"/>
      <c r="Z28" s="191">
        <v>2</v>
      </c>
      <c r="AA28" s="191">
        <v>2</v>
      </c>
      <c r="AB28" s="8">
        <v>2</v>
      </c>
      <c r="AC28" s="191">
        <v>2</v>
      </c>
      <c r="AD28" s="191">
        <v>2</v>
      </c>
      <c r="AE28" s="8">
        <v>2</v>
      </c>
      <c r="AF28" s="191">
        <v>2</v>
      </c>
      <c r="AG28" s="191">
        <v>2</v>
      </c>
      <c r="AH28" s="8">
        <v>2</v>
      </c>
      <c r="AI28" s="8">
        <v>2</v>
      </c>
      <c r="AJ28" s="191">
        <v>2</v>
      </c>
      <c r="AK28" s="187"/>
      <c r="AL28" s="183"/>
      <c r="AM28" s="13"/>
      <c r="AN28" s="13"/>
      <c r="AO28" s="13"/>
      <c r="AP28" s="13"/>
      <c r="AQ28" s="13"/>
    </row>
    <row r="29" spans="1:43" ht="12.75" customHeight="1" x14ac:dyDescent="0.2">
      <c r="A29" s="48"/>
      <c r="B29" s="202"/>
      <c r="C29" s="48" t="s">
        <v>907</v>
      </c>
      <c r="D29" s="193">
        <v>0</v>
      </c>
      <c r="E29" s="8"/>
      <c r="F29" s="8">
        <v>0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191"/>
      <c r="S29" s="191">
        <v>0</v>
      </c>
      <c r="T29" s="8"/>
      <c r="U29" s="8"/>
      <c r="V29" s="8"/>
      <c r="W29" s="8"/>
      <c r="X29" s="8"/>
      <c r="Y29" s="191">
        <v>0</v>
      </c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187"/>
      <c r="AL29" s="183"/>
      <c r="AM29" s="13" t="s">
        <v>917</v>
      </c>
      <c r="AO29" s="199"/>
      <c r="AP29" s="200"/>
      <c r="AQ29" s="201"/>
    </row>
    <row r="30" spans="1:43" ht="12.75" customHeight="1" x14ac:dyDescent="0.2">
      <c r="A30" s="48"/>
      <c r="B30" s="202"/>
      <c r="C30" s="48"/>
      <c r="D30" s="193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191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187"/>
      <c r="AL30" s="183"/>
      <c r="AM30" s="606" t="s">
        <v>896</v>
      </c>
      <c r="AN30" s="516"/>
      <c r="AO30" s="516"/>
      <c r="AP30" s="188" t="s">
        <v>897</v>
      </c>
      <c r="AQ30" s="189">
        <f t="shared" ref="AQ30:AQ33" si="7">COUNTIF($AB$212:$AJ$212,AP30)</f>
        <v>0</v>
      </c>
    </row>
    <row r="31" spans="1:43" ht="12.75" customHeight="1" x14ac:dyDescent="0.2">
      <c r="A31" s="48"/>
      <c r="B31" s="202" t="s">
        <v>918</v>
      </c>
      <c r="C31" s="48" t="s">
        <v>905</v>
      </c>
      <c r="D31" s="193">
        <v>1</v>
      </c>
      <c r="E31" s="8">
        <v>1</v>
      </c>
      <c r="F31" s="191">
        <v>1</v>
      </c>
      <c r="G31" s="8">
        <v>1</v>
      </c>
      <c r="H31" s="8">
        <v>1</v>
      </c>
      <c r="I31" s="191">
        <v>1</v>
      </c>
      <c r="J31" s="8">
        <v>1</v>
      </c>
      <c r="K31" s="191">
        <v>1</v>
      </c>
      <c r="L31" s="8">
        <v>1</v>
      </c>
      <c r="M31" s="8">
        <v>1</v>
      </c>
      <c r="N31" s="191">
        <v>1</v>
      </c>
      <c r="O31" s="8">
        <v>1</v>
      </c>
      <c r="P31" s="8">
        <v>1</v>
      </c>
      <c r="Q31" s="8">
        <v>1</v>
      </c>
      <c r="R31" s="191">
        <v>1</v>
      </c>
      <c r="S31" s="8"/>
      <c r="T31" s="191">
        <v>1</v>
      </c>
      <c r="U31" s="8">
        <v>1</v>
      </c>
      <c r="V31" s="191">
        <v>1</v>
      </c>
      <c r="W31" s="8">
        <v>1</v>
      </c>
      <c r="X31" s="191">
        <v>1</v>
      </c>
      <c r="Y31" s="191"/>
      <c r="Z31" s="8">
        <v>1</v>
      </c>
      <c r="AA31" s="191">
        <v>1</v>
      </c>
      <c r="AB31" s="8">
        <v>1</v>
      </c>
      <c r="AC31" s="8">
        <v>1</v>
      </c>
      <c r="AD31" s="8">
        <v>1</v>
      </c>
      <c r="AE31" s="8"/>
      <c r="AF31" s="191">
        <v>1</v>
      </c>
      <c r="AG31" s="8">
        <v>1</v>
      </c>
      <c r="AH31" s="8">
        <v>1</v>
      </c>
      <c r="AI31" s="8">
        <v>1</v>
      </c>
      <c r="AJ31" s="8">
        <v>1</v>
      </c>
      <c r="AK31" s="187"/>
      <c r="AL31" s="183"/>
      <c r="AM31" s="606" t="s">
        <v>896</v>
      </c>
      <c r="AN31" s="516"/>
      <c r="AO31" s="516"/>
      <c r="AP31" s="188" t="s">
        <v>900</v>
      </c>
      <c r="AQ31" s="189">
        <f t="shared" si="7"/>
        <v>9</v>
      </c>
    </row>
    <row r="32" spans="1:43" ht="12.75" customHeight="1" x14ac:dyDescent="0.2">
      <c r="A32" s="48"/>
      <c r="B32" s="202"/>
      <c r="C32" s="48" t="s">
        <v>907</v>
      </c>
      <c r="D32" s="193">
        <v>0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191"/>
      <c r="S32" s="8">
        <v>0</v>
      </c>
      <c r="T32" s="8"/>
      <c r="U32" s="8"/>
      <c r="V32" s="8"/>
      <c r="W32" s="8"/>
      <c r="X32" s="8"/>
      <c r="Y32" s="191">
        <v>0</v>
      </c>
      <c r="Z32" s="8"/>
      <c r="AA32" s="8"/>
      <c r="AB32" s="8"/>
      <c r="AC32" s="8"/>
      <c r="AD32" s="8"/>
      <c r="AE32" s="8">
        <v>0</v>
      </c>
      <c r="AF32" s="8"/>
      <c r="AG32" s="8"/>
      <c r="AH32" s="8"/>
      <c r="AI32" s="8"/>
      <c r="AJ32" s="8"/>
      <c r="AK32" s="187"/>
      <c r="AL32" s="183"/>
      <c r="AM32" s="606" t="s">
        <v>902</v>
      </c>
      <c r="AN32" s="516"/>
      <c r="AO32" s="516"/>
      <c r="AP32" s="188" t="s">
        <v>903</v>
      </c>
      <c r="AQ32" s="189">
        <f t="shared" si="7"/>
        <v>0</v>
      </c>
    </row>
    <row r="33" spans="1:43" ht="12.75" customHeight="1" x14ac:dyDescent="0.2">
      <c r="A33" s="48"/>
      <c r="B33" s="202"/>
      <c r="C33" s="48"/>
      <c r="D33" s="193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191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187"/>
      <c r="AL33" s="183"/>
      <c r="AM33" s="606" t="s">
        <v>896</v>
      </c>
      <c r="AN33" s="516"/>
      <c r="AO33" s="516"/>
      <c r="AP33" s="194" t="s">
        <v>906</v>
      </c>
      <c r="AQ33" s="189">
        <f t="shared" si="7"/>
        <v>0</v>
      </c>
    </row>
    <row r="34" spans="1:43" ht="14.25" customHeight="1" x14ac:dyDescent="0.25">
      <c r="A34" s="48"/>
      <c r="B34" s="202" t="s">
        <v>919</v>
      </c>
      <c r="C34" s="203"/>
      <c r="D34" s="203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191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187"/>
      <c r="AL34" s="183"/>
      <c r="AM34" s="616" t="s">
        <v>908</v>
      </c>
      <c r="AN34" s="516"/>
      <c r="AO34" s="516"/>
      <c r="AP34" s="516"/>
      <c r="AQ34" s="195">
        <f>SUM(AQ30:AQ33)</f>
        <v>9</v>
      </c>
    </row>
    <row r="35" spans="1:43" ht="12.75" customHeight="1" x14ac:dyDescent="0.2">
      <c r="A35" s="48"/>
      <c r="B35" s="204" t="s">
        <v>920</v>
      </c>
      <c r="C35" s="48" t="s">
        <v>905</v>
      </c>
      <c r="D35" s="193">
        <v>2</v>
      </c>
      <c r="E35" s="8">
        <v>2</v>
      </c>
      <c r="F35" s="8">
        <v>2</v>
      </c>
      <c r="G35" s="8">
        <v>2</v>
      </c>
      <c r="H35" s="8">
        <v>2</v>
      </c>
      <c r="I35" s="8">
        <v>2</v>
      </c>
      <c r="J35" s="8">
        <v>2</v>
      </c>
      <c r="K35" s="8">
        <v>2</v>
      </c>
      <c r="L35" s="8">
        <v>2</v>
      </c>
      <c r="M35" s="8">
        <v>2</v>
      </c>
      <c r="N35" s="8">
        <v>2</v>
      </c>
      <c r="O35" s="8">
        <v>2</v>
      </c>
      <c r="P35" s="8">
        <v>2</v>
      </c>
      <c r="Q35" s="8">
        <v>2</v>
      </c>
      <c r="R35" s="191">
        <v>2</v>
      </c>
      <c r="S35" s="8"/>
      <c r="T35" s="8">
        <v>2</v>
      </c>
      <c r="U35" s="8">
        <v>2</v>
      </c>
      <c r="V35" s="8">
        <v>2</v>
      </c>
      <c r="W35" s="8">
        <v>2</v>
      </c>
      <c r="X35" s="8">
        <v>2</v>
      </c>
      <c r="Y35" s="8">
        <v>2</v>
      </c>
      <c r="Z35" s="8">
        <v>2</v>
      </c>
      <c r="AA35" s="8">
        <v>2</v>
      </c>
      <c r="AB35" s="8">
        <v>2</v>
      </c>
      <c r="AC35" s="8">
        <v>2</v>
      </c>
      <c r="AD35" s="8">
        <v>2</v>
      </c>
      <c r="AE35" s="8">
        <v>2</v>
      </c>
      <c r="AF35" s="8">
        <v>2</v>
      </c>
      <c r="AG35" s="8">
        <v>2</v>
      </c>
      <c r="AH35" s="8">
        <v>2</v>
      </c>
      <c r="AI35" s="8">
        <v>2</v>
      </c>
      <c r="AJ35" s="8">
        <v>2</v>
      </c>
      <c r="AK35" s="187"/>
      <c r="AL35" s="183"/>
      <c r="AM35" s="172"/>
      <c r="AN35" s="172"/>
      <c r="AO35" s="172"/>
      <c r="AP35" s="172"/>
      <c r="AQ35" s="205"/>
    </row>
    <row r="36" spans="1:43" ht="12.75" customHeight="1" x14ac:dyDescent="0.2">
      <c r="A36" s="48"/>
      <c r="B36" s="202" t="s">
        <v>921</v>
      </c>
      <c r="C36" s="48" t="s">
        <v>907</v>
      </c>
      <c r="D36" s="193">
        <v>0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191"/>
      <c r="S36" s="8">
        <v>0</v>
      </c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187"/>
      <c r="AL36" s="183"/>
    </row>
    <row r="37" spans="1:43" ht="12.75" customHeight="1" x14ac:dyDescent="0.2">
      <c r="A37" s="48"/>
      <c r="B37" s="202"/>
      <c r="C37" s="48"/>
      <c r="D37" s="193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191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187"/>
      <c r="AL37" s="183"/>
      <c r="AM37" s="199"/>
      <c r="AN37" s="199"/>
      <c r="AO37" s="199"/>
      <c r="AP37" s="200"/>
      <c r="AQ37" s="201"/>
    </row>
    <row r="38" spans="1:43" ht="12.75" customHeight="1" x14ac:dyDescent="0.2">
      <c r="A38" s="48"/>
      <c r="B38" s="202" t="s">
        <v>922</v>
      </c>
      <c r="C38" s="48" t="s">
        <v>905</v>
      </c>
      <c r="D38" s="193">
        <v>1</v>
      </c>
      <c r="E38" s="8">
        <v>1</v>
      </c>
      <c r="F38" s="8">
        <v>1</v>
      </c>
      <c r="G38" s="8">
        <v>1</v>
      </c>
      <c r="H38" s="8">
        <v>1</v>
      </c>
      <c r="I38" s="8">
        <v>1</v>
      </c>
      <c r="J38" s="8">
        <v>1</v>
      </c>
      <c r="K38" s="8">
        <v>1</v>
      </c>
      <c r="L38" s="8">
        <v>1</v>
      </c>
      <c r="M38" s="8">
        <v>1</v>
      </c>
      <c r="N38" s="8">
        <v>1</v>
      </c>
      <c r="O38" s="8">
        <v>1</v>
      </c>
      <c r="P38" s="8">
        <v>1</v>
      </c>
      <c r="Q38" s="8">
        <v>1</v>
      </c>
      <c r="R38" s="8">
        <v>1</v>
      </c>
      <c r="S38" s="8">
        <v>1</v>
      </c>
      <c r="T38" s="8">
        <v>1</v>
      </c>
      <c r="U38" s="8">
        <v>1</v>
      </c>
      <c r="V38" s="8">
        <v>1</v>
      </c>
      <c r="W38" s="8">
        <v>1</v>
      </c>
      <c r="X38" s="8">
        <v>1</v>
      </c>
      <c r="Y38" s="8">
        <v>1</v>
      </c>
      <c r="Z38" s="8">
        <v>1</v>
      </c>
      <c r="AA38" s="8">
        <v>1</v>
      </c>
      <c r="AB38" s="8">
        <v>1</v>
      </c>
      <c r="AC38" s="8">
        <v>1</v>
      </c>
      <c r="AD38" s="8">
        <v>1</v>
      </c>
      <c r="AE38" s="8"/>
      <c r="AF38" s="8">
        <v>1</v>
      </c>
      <c r="AG38" s="8">
        <v>1</v>
      </c>
      <c r="AH38" s="8">
        <v>1</v>
      </c>
      <c r="AI38" s="8">
        <v>1</v>
      </c>
      <c r="AJ38" s="8">
        <v>1</v>
      </c>
      <c r="AK38" s="187"/>
      <c r="AL38" s="183"/>
      <c r="AM38" s="13"/>
      <c r="AN38" s="13"/>
      <c r="AO38" s="199"/>
      <c r="AP38" s="200"/>
      <c r="AQ38" s="201"/>
    </row>
    <row r="39" spans="1:43" ht="12.75" customHeight="1" x14ac:dyDescent="0.2">
      <c r="A39" s="48"/>
      <c r="B39" s="48"/>
      <c r="C39" s="48" t="s">
        <v>907</v>
      </c>
      <c r="D39" s="193">
        <v>0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191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>
        <v>0</v>
      </c>
      <c r="AF39" s="8"/>
      <c r="AG39" s="8"/>
      <c r="AH39" s="8"/>
      <c r="AI39" s="8"/>
      <c r="AJ39" s="8"/>
      <c r="AK39" s="187"/>
      <c r="AL39" s="183"/>
      <c r="AM39" s="617"/>
      <c r="AN39" s="511"/>
      <c r="AO39" s="511"/>
      <c r="AP39" s="200"/>
      <c r="AQ39" s="201"/>
    </row>
    <row r="40" spans="1:43" ht="12.75" customHeight="1" x14ac:dyDescent="0.2">
      <c r="A40" s="48"/>
      <c r="B40" s="48"/>
      <c r="C40" s="48"/>
      <c r="D40" s="193"/>
      <c r="E40" s="8"/>
      <c r="F40" s="8"/>
      <c r="G40" s="8"/>
      <c r="H40" s="8"/>
      <c r="I40" s="8"/>
      <c r="J40" s="8"/>
      <c r="K40" s="191"/>
      <c r="L40" s="8"/>
      <c r="M40" s="8"/>
      <c r="N40" s="8"/>
      <c r="O40" s="8"/>
      <c r="P40" s="8"/>
      <c r="Q40" s="8"/>
      <c r="R40" s="191"/>
      <c r="S40" s="8"/>
      <c r="T40" s="8"/>
      <c r="U40" s="8"/>
      <c r="V40" s="8"/>
      <c r="W40" s="8"/>
      <c r="X40" s="8"/>
      <c r="Y40" s="191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187"/>
      <c r="AL40" s="183"/>
      <c r="AM40" s="617"/>
      <c r="AN40" s="511"/>
      <c r="AO40" s="511"/>
      <c r="AP40" s="200"/>
      <c r="AQ40" s="201"/>
    </row>
    <row r="41" spans="1:43" ht="12.75" customHeight="1" x14ac:dyDescent="0.2">
      <c r="A41" s="48"/>
      <c r="B41" s="48"/>
      <c r="C41" s="48"/>
      <c r="D41" s="193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191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187"/>
      <c r="AL41" s="183"/>
      <c r="AM41" s="617"/>
      <c r="AN41" s="511"/>
      <c r="AO41" s="511"/>
      <c r="AP41" s="200"/>
      <c r="AQ41" s="201"/>
    </row>
    <row r="42" spans="1:43" ht="12.75" customHeight="1" x14ac:dyDescent="0.2">
      <c r="A42" s="48"/>
      <c r="B42" s="48" t="s">
        <v>923</v>
      </c>
      <c r="C42" s="48"/>
      <c r="D42" s="193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191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187"/>
      <c r="AL42" s="183"/>
      <c r="AM42" s="617"/>
      <c r="AN42" s="511"/>
      <c r="AO42" s="511"/>
      <c r="AP42" s="200"/>
      <c r="AQ42" s="201"/>
    </row>
    <row r="43" spans="1:43" ht="12.75" customHeight="1" x14ac:dyDescent="0.2">
      <c r="A43" s="48"/>
      <c r="B43" s="202" t="s">
        <v>924</v>
      </c>
      <c r="C43" s="48"/>
      <c r="D43" s="193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191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187"/>
      <c r="AL43" s="183"/>
      <c r="AM43" s="615"/>
      <c r="AN43" s="511"/>
      <c r="AO43" s="511"/>
      <c r="AP43" s="511"/>
      <c r="AQ43" s="205"/>
    </row>
    <row r="44" spans="1:43" ht="12.75" customHeight="1" x14ac:dyDescent="0.2">
      <c r="A44" s="48"/>
      <c r="B44" s="202" t="s">
        <v>925</v>
      </c>
      <c r="C44" s="48" t="s">
        <v>926</v>
      </c>
      <c r="D44" s="193">
        <v>2</v>
      </c>
      <c r="E44" s="8">
        <v>2</v>
      </c>
      <c r="F44" s="8">
        <v>2</v>
      </c>
      <c r="G44" s="8">
        <v>2</v>
      </c>
      <c r="H44" s="8">
        <v>2</v>
      </c>
      <c r="I44" s="8">
        <v>2</v>
      </c>
      <c r="J44" s="8">
        <v>2</v>
      </c>
      <c r="K44" s="8">
        <v>2</v>
      </c>
      <c r="L44" s="8">
        <v>2</v>
      </c>
      <c r="M44" s="8">
        <v>2</v>
      </c>
      <c r="N44" s="8">
        <v>2</v>
      </c>
      <c r="O44" s="8">
        <v>2</v>
      </c>
      <c r="P44" s="8">
        <v>2</v>
      </c>
      <c r="Q44" s="8">
        <v>2</v>
      </c>
      <c r="R44" s="8">
        <v>2</v>
      </c>
      <c r="S44" s="8">
        <v>2</v>
      </c>
      <c r="T44" s="8">
        <v>2</v>
      </c>
      <c r="U44" s="8">
        <v>2</v>
      </c>
      <c r="V44" s="8">
        <v>2</v>
      </c>
      <c r="W44" s="8">
        <v>2</v>
      </c>
      <c r="X44" s="8">
        <v>2</v>
      </c>
      <c r="Y44" s="8">
        <v>2</v>
      </c>
      <c r="Z44" s="8">
        <v>2</v>
      </c>
      <c r="AA44" s="8">
        <v>2</v>
      </c>
      <c r="AB44" s="8">
        <v>2</v>
      </c>
      <c r="AC44" s="8">
        <v>2</v>
      </c>
      <c r="AD44" s="8">
        <v>2</v>
      </c>
      <c r="AE44" s="8">
        <v>2</v>
      </c>
      <c r="AF44" s="8">
        <v>2</v>
      </c>
      <c r="AG44" s="8">
        <v>2</v>
      </c>
      <c r="AH44" s="8">
        <v>2</v>
      </c>
      <c r="AI44" s="8">
        <v>2</v>
      </c>
      <c r="AJ44" s="8">
        <v>2</v>
      </c>
      <c r="AK44" s="187"/>
      <c r="AL44" s="183"/>
      <c r="AM44" s="199"/>
      <c r="AN44" s="199"/>
      <c r="AO44" s="199"/>
      <c r="AP44" s="200"/>
      <c r="AQ44" s="201"/>
    </row>
    <row r="45" spans="1:43" ht="12.75" customHeight="1" x14ac:dyDescent="0.2">
      <c r="A45" s="48"/>
      <c r="B45" s="202" t="s">
        <v>927</v>
      </c>
      <c r="C45" s="48" t="s">
        <v>928</v>
      </c>
      <c r="D45" s="193">
        <v>1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191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187"/>
      <c r="AL45" s="183"/>
      <c r="AM45" s="13"/>
      <c r="AN45" s="13"/>
      <c r="AO45" s="13"/>
      <c r="AP45" s="13"/>
      <c r="AQ45" s="13"/>
    </row>
    <row r="46" spans="1:43" ht="12.75" customHeight="1" x14ac:dyDescent="0.2">
      <c r="A46" s="48"/>
      <c r="B46" s="202" t="s">
        <v>929</v>
      </c>
      <c r="C46" s="48" t="s">
        <v>930</v>
      </c>
      <c r="D46" s="193">
        <v>0</v>
      </c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191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187"/>
      <c r="AL46" s="183"/>
      <c r="AM46" s="199"/>
      <c r="AN46" s="199"/>
      <c r="AO46" s="199"/>
      <c r="AP46" s="200"/>
      <c r="AQ46" s="201"/>
    </row>
    <row r="47" spans="1:43" ht="12.75" customHeight="1" x14ac:dyDescent="0.2">
      <c r="A47" s="48"/>
      <c r="B47" s="202" t="s">
        <v>931</v>
      </c>
      <c r="C47" s="48"/>
      <c r="D47" s="193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191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187"/>
      <c r="AL47" s="183"/>
      <c r="AM47" s="199"/>
      <c r="AN47" s="199"/>
      <c r="AO47" s="199"/>
      <c r="AP47" s="200"/>
      <c r="AQ47" s="201"/>
    </row>
    <row r="48" spans="1:43" ht="12.75" customHeight="1" x14ac:dyDescent="0.2">
      <c r="A48" s="48"/>
      <c r="B48" s="48" t="s">
        <v>932</v>
      </c>
      <c r="C48" s="48"/>
      <c r="D48" s="193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191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187"/>
      <c r="AL48" s="183"/>
      <c r="AM48" s="199"/>
      <c r="AN48" s="199"/>
      <c r="AO48" s="199"/>
      <c r="AP48" s="200"/>
      <c r="AQ48" s="201"/>
    </row>
    <row r="49" spans="1:43" ht="12.75" customHeight="1" x14ac:dyDescent="0.2">
      <c r="A49" s="48"/>
      <c r="B49" s="48" t="s">
        <v>933</v>
      </c>
      <c r="C49" s="48"/>
      <c r="D49" s="193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191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13"/>
      <c r="AM49" s="199"/>
      <c r="AN49" s="199"/>
      <c r="AO49" s="199"/>
      <c r="AP49" s="200"/>
      <c r="AQ49" s="201"/>
    </row>
    <row r="50" spans="1:43" ht="12.75" customHeight="1" x14ac:dyDescent="0.2">
      <c r="A50" s="48"/>
      <c r="B50" s="48" t="s">
        <v>934</v>
      </c>
      <c r="C50" s="48"/>
      <c r="D50" s="193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191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13"/>
      <c r="AM50" s="199"/>
      <c r="AN50" s="199"/>
      <c r="AO50" s="199"/>
      <c r="AP50" s="200"/>
      <c r="AQ50" s="201"/>
    </row>
    <row r="51" spans="1:43" ht="12.75" customHeight="1" x14ac:dyDescent="0.2">
      <c r="A51" s="48"/>
      <c r="B51" s="48"/>
      <c r="C51" s="48"/>
      <c r="D51" s="193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191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3"/>
      <c r="AM51" s="199"/>
      <c r="AN51" s="199"/>
      <c r="AO51" s="199"/>
      <c r="AP51" s="200"/>
      <c r="AQ51" s="201"/>
    </row>
    <row r="52" spans="1:43" ht="12.75" customHeight="1" x14ac:dyDescent="0.2">
      <c r="A52" s="48"/>
      <c r="B52" s="202" t="s">
        <v>935</v>
      </c>
      <c r="C52" s="48"/>
      <c r="D52" s="193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191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187"/>
      <c r="AL52" s="183"/>
      <c r="AM52" s="13"/>
      <c r="AN52" s="13"/>
      <c r="AO52" s="13"/>
      <c r="AP52" s="13"/>
      <c r="AQ52" s="13"/>
    </row>
    <row r="53" spans="1:43" ht="12.75" customHeight="1" x14ac:dyDescent="0.2">
      <c r="A53" s="48"/>
      <c r="B53" s="202" t="s">
        <v>936</v>
      </c>
      <c r="C53" s="48" t="s">
        <v>937</v>
      </c>
      <c r="D53" s="193">
        <v>2</v>
      </c>
      <c r="E53" s="8">
        <v>2</v>
      </c>
      <c r="F53" s="8">
        <v>2</v>
      </c>
      <c r="G53" s="8">
        <v>2</v>
      </c>
      <c r="H53" s="8">
        <v>2</v>
      </c>
      <c r="I53" s="8">
        <v>2</v>
      </c>
      <c r="J53" s="8">
        <v>2</v>
      </c>
      <c r="K53" s="8">
        <v>2</v>
      </c>
      <c r="L53" s="8">
        <v>2</v>
      </c>
      <c r="M53" s="8">
        <v>2</v>
      </c>
      <c r="N53" s="8">
        <v>2</v>
      </c>
      <c r="O53" s="8">
        <v>2</v>
      </c>
      <c r="P53" s="8">
        <v>2</v>
      </c>
      <c r="Q53" s="8">
        <v>2</v>
      </c>
      <c r="R53" s="8">
        <v>2</v>
      </c>
      <c r="S53" s="8">
        <v>2</v>
      </c>
      <c r="T53" s="8">
        <v>2</v>
      </c>
      <c r="U53" s="8">
        <v>2</v>
      </c>
      <c r="V53" s="8">
        <v>2</v>
      </c>
      <c r="W53" s="8">
        <v>2</v>
      </c>
      <c r="X53" s="8">
        <v>2</v>
      </c>
      <c r="Y53" s="8">
        <v>2</v>
      </c>
      <c r="Z53" s="8">
        <v>2</v>
      </c>
      <c r="AA53" s="8">
        <v>2</v>
      </c>
      <c r="AB53" s="8">
        <v>2</v>
      </c>
      <c r="AC53" s="8">
        <v>2</v>
      </c>
      <c r="AD53" s="8">
        <v>2</v>
      </c>
      <c r="AE53" s="8">
        <v>2</v>
      </c>
      <c r="AF53" s="8">
        <v>2</v>
      </c>
      <c r="AG53" s="8">
        <v>2</v>
      </c>
      <c r="AH53" s="8">
        <v>2</v>
      </c>
      <c r="AI53" s="8">
        <v>2</v>
      </c>
      <c r="AJ53" s="8">
        <v>2</v>
      </c>
      <c r="AK53" s="187"/>
      <c r="AL53" s="183"/>
      <c r="AM53" s="199"/>
      <c r="AN53" s="199"/>
      <c r="AO53" s="199"/>
      <c r="AP53" s="200"/>
      <c r="AQ53" s="201"/>
    </row>
    <row r="54" spans="1:43" ht="12.75" customHeight="1" x14ac:dyDescent="0.2">
      <c r="A54" s="48"/>
      <c r="B54" s="202" t="s">
        <v>938</v>
      </c>
      <c r="C54" s="48" t="s">
        <v>939</v>
      </c>
      <c r="D54" s="193">
        <v>1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91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187"/>
      <c r="AL54" s="183"/>
      <c r="AM54" s="199"/>
      <c r="AN54" s="199"/>
      <c r="AO54" s="199"/>
      <c r="AP54" s="200"/>
      <c r="AQ54" s="201"/>
    </row>
    <row r="55" spans="1:43" ht="12.75" customHeight="1" x14ac:dyDescent="0.2">
      <c r="A55" s="48"/>
      <c r="B55" s="48" t="s">
        <v>940</v>
      </c>
      <c r="C55" s="48" t="s">
        <v>907</v>
      </c>
      <c r="D55" s="193">
        <v>0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91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187"/>
      <c r="AL55" s="183"/>
      <c r="AM55" s="199"/>
      <c r="AN55" s="199"/>
      <c r="AO55" s="199"/>
      <c r="AP55" s="200"/>
      <c r="AQ55" s="201"/>
    </row>
    <row r="56" spans="1:43" ht="12.75" customHeight="1" x14ac:dyDescent="0.2">
      <c r="A56" s="48"/>
      <c r="B56" s="206" t="s">
        <v>941</v>
      </c>
      <c r="C56" s="48"/>
      <c r="D56" s="193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91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187"/>
      <c r="AL56" s="183"/>
      <c r="AM56" s="13"/>
      <c r="AN56" s="13"/>
      <c r="AO56" s="13"/>
      <c r="AP56" s="13"/>
      <c r="AQ56" s="13"/>
    </row>
    <row r="57" spans="1:43" ht="12.75" customHeight="1" x14ac:dyDescent="0.2">
      <c r="A57" s="48"/>
      <c r="B57" s="202" t="s">
        <v>942</v>
      </c>
      <c r="C57" s="48"/>
      <c r="D57" s="193"/>
      <c r="E57" s="8"/>
      <c r="F57" s="191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91"/>
      <c r="S57" s="191"/>
      <c r="T57" s="191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187"/>
      <c r="AL57" s="183"/>
      <c r="AM57" s="13"/>
      <c r="AN57" s="13"/>
      <c r="AO57" s="13"/>
      <c r="AP57" s="13"/>
      <c r="AQ57" s="13"/>
    </row>
    <row r="58" spans="1:43" ht="12.75" customHeight="1" x14ac:dyDescent="0.2">
      <c r="A58" s="48"/>
      <c r="B58" s="202" t="s">
        <v>943</v>
      </c>
      <c r="C58" s="48" t="s">
        <v>926</v>
      </c>
      <c r="D58" s="193">
        <v>2</v>
      </c>
      <c r="E58" s="8">
        <v>2</v>
      </c>
      <c r="F58" s="191">
        <v>2</v>
      </c>
      <c r="G58" s="8">
        <v>2</v>
      </c>
      <c r="H58" s="8">
        <v>2</v>
      </c>
      <c r="I58" s="8">
        <v>2</v>
      </c>
      <c r="J58" s="8">
        <v>2</v>
      </c>
      <c r="K58" s="8">
        <v>2</v>
      </c>
      <c r="L58" s="8">
        <v>2</v>
      </c>
      <c r="M58" s="8">
        <v>2</v>
      </c>
      <c r="N58" s="8">
        <v>2</v>
      </c>
      <c r="O58" s="8">
        <v>2</v>
      </c>
      <c r="P58" s="8">
        <v>2</v>
      </c>
      <c r="Q58" s="8">
        <v>2</v>
      </c>
      <c r="R58" s="8">
        <v>2</v>
      </c>
      <c r="S58" s="8">
        <v>2</v>
      </c>
      <c r="T58" s="8">
        <v>2</v>
      </c>
      <c r="U58" s="8">
        <v>2</v>
      </c>
      <c r="V58" s="8">
        <v>2</v>
      </c>
      <c r="W58" s="8">
        <v>2</v>
      </c>
      <c r="X58" s="8">
        <v>2</v>
      </c>
      <c r="Y58" s="8"/>
      <c r="Z58" s="8">
        <v>2</v>
      </c>
      <c r="AA58" s="8">
        <v>2</v>
      </c>
      <c r="AB58" s="8">
        <v>2</v>
      </c>
      <c r="AC58" s="8">
        <v>2</v>
      </c>
      <c r="AD58" s="8">
        <v>2</v>
      </c>
      <c r="AE58" s="8"/>
      <c r="AF58" s="8">
        <v>2</v>
      </c>
      <c r="AG58" s="8">
        <v>2</v>
      </c>
      <c r="AH58" s="8">
        <v>2</v>
      </c>
      <c r="AI58" s="8">
        <v>2</v>
      </c>
      <c r="AJ58" s="8">
        <v>2</v>
      </c>
      <c r="AK58" s="187"/>
      <c r="AL58" s="183"/>
    </row>
    <row r="59" spans="1:43" ht="12.75" customHeight="1" x14ac:dyDescent="0.2">
      <c r="A59" s="48"/>
      <c r="B59" s="202" t="s">
        <v>944</v>
      </c>
      <c r="C59" s="48" t="s">
        <v>928</v>
      </c>
      <c r="D59" s="193">
        <v>1</v>
      </c>
      <c r="E59" s="8"/>
      <c r="F59" s="191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91"/>
      <c r="S59" s="191"/>
      <c r="T59" s="191"/>
      <c r="U59" s="8"/>
      <c r="V59" s="8"/>
      <c r="W59" s="8"/>
      <c r="X59" s="8"/>
      <c r="Y59" s="8">
        <v>1</v>
      </c>
      <c r="Z59" s="8"/>
      <c r="AA59" s="8"/>
      <c r="AB59" s="8"/>
      <c r="AC59" s="8"/>
      <c r="AD59" s="8"/>
      <c r="AE59" s="8">
        <v>1</v>
      </c>
      <c r="AF59" s="8"/>
      <c r="AG59" s="8"/>
      <c r="AH59" s="8"/>
      <c r="AI59" s="8"/>
      <c r="AJ59" s="8"/>
      <c r="AK59" s="187"/>
      <c r="AL59" s="183"/>
    </row>
    <row r="60" spans="1:43" ht="12.75" customHeight="1" x14ac:dyDescent="0.2">
      <c r="A60" s="48"/>
      <c r="B60" s="202" t="s">
        <v>945</v>
      </c>
      <c r="C60" s="48" t="s">
        <v>907</v>
      </c>
      <c r="D60" s="193">
        <v>0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91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187"/>
      <c r="AL60" s="183"/>
    </row>
    <row r="61" spans="1:43" ht="12.75" customHeight="1" x14ac:dyDescent="0.2">
      <c r="A61" s="48"/>
      <c r="B61" s="202" t="s">
        <v>946</v>
      </c>
      <c r="C61" s="48"/>
      <c r="D61" s="193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91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187"/>
      <c r="AL61" s="183"/>
    </row>
    <row r="62" spans="1:43" ht="12.75" customHeight="1" x14ac:dyDescent="0.2">
      <c r="A62" s="48"/>
      <c r="B62" s="48"/>
      <c r="C62" s="48"/>
      <c r="D62" s="193"/>
      <c r="E62" s="8"/>
      <c r="F62" s="191"/>
      <c r="G62" s="191"/>
      <c r="H62" s="8"/>
      <c r="I62" s="8"/>
      <c r="J62" s="8"/>
      <c r="K62" s="8"/>
      <c r="L62" s="8"/>
      <c r="M62" s="8"/>
      <c r="N62" s="191"/>
      <c r="O62" s="8"/>
      <c r="P62" s="8"/>
      <c r="Q62" s="8"/>
      <c r="R62" s="191"/>
      <c r="S62" s="191"/>
      <c r="T62" s="191"/>
      <c r="U62" s="191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187"/>
      <c r="AL62" s="183"/>
    </row>
    <row r="63" spans="1:43" ht="12.75" customHeight="1" x14ac:dyDescent="0.2">
      <c r="A63" s="48"/>
      <c r="B63" s="202" t="s">
        <v>947</v>
      </c>
      <c r="C63" s="48"/>
      <c r="D63" s="193"/>
      <c r="E63" s="8"/>
      <c r="F63" s="191"/>
      <c r="G63" s="191"/>
      <c r="H63" s="8"/>
      <c r="I63" s="8"/>
      <c r="J63" s="8"/>
      <c r="K63" s="8"/>
      <c r="L63" s="8"/>
      <c r="M63" s="8"/>
      <c r="N63" s="191"/>
      <c r="O63" s="8"/>
      <c r="P63" s="8"/>
      <c r="Q63" s="8"/>
      <c r="R63" s="191"/>
      <c r="S63" s="191"/>
      <c r="T63" s="191"/>
      <c r="U63" s="191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187"/>
      <c r="AL63" s="183"/>
    </row>
    <row r="64" spans="1:43" ht="12.75" customHeight="1" x14ac:dyDescent="0.2">
      <c r="A64" s="48"/>
      <c r="B64" s="202" t="s">
        <v>948</v>
      </c>
      <c r="C64" s="48" t="s">
        <v>949</v>
      </c>
      <c r="D64" s="193">
        <v>3</v>
      </c>
      <c r="E64" s="8"/>
      <c r="F64" s="191"/>
      <c r="G64" s="191"/>
      <c r="H64" s="8"/>
      <c r="I64" s="8"/>
      <c r="J64" s="8"/>
      <c r="K64" s="8"/>
      <c r="L64" s="8"/>
      <c r="M64" s="8"/>
      <c r="N64" s="191"/>
      <c r="O64" s="8"/>
      <c r="P64" s="8"/>
      <c r="Q64" s="8"/>
      <c r="R64" s="191">
        <v>3</v>
      </c>
      <c r="S64" s="191"/>
      <c r="T64" s="191">
        <v>3</v>
      </c>
      <c r="U64" s="191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187"/>
      <c r="AL64" s="183"/>
    </row>
    <row r="65" spans="1:38" ht="12.75" customHeight="1" x14ac:dyDescent="0.2">
      <c r="A65" s="48"/>
      <c r="B65" s="202" t="s">
        <v>950</v>
      </c>
      <c r="C65" s="48" t="s">
        <v>951</v>
      </c>
      <c r="D65" s="193">
        <v>2</v>
      </c>
      <c r="E65" s="8"/>
      <c r="F65" s="191"/>
      <c r="G65" s="191"/>
      <c r="H65" s="8"/>
      <c r="I65" s="8">
        <v>2</v>
      </c>
      <c r="J65" s="8"/>
      <c r="K65" s="8"/>
      <c r="L65" s="8"/>
      <c r="M65" s="8"/>
      <c r="N65" s="191"/>
      <c r="O65" s="8"/>
      <c r="P65" s="8"/>
      <c r="Q65" s="8"/>
      <c r="R65" s="191"/>
      <c r="S65" s="191"/>
      <c r="T65" s="191"/>
      <c r="U65" s="191"/>
      <c r="V65" s="8"/>
      <c r="W65" s="8"/>
      <c r="X65" s="8"/>
      <c r="Y65" s="8"/>
      <c r="Z65" s="8"/>
      <c r="AA65" s="8">
        <v>2</v>
      </c>
      <c r="AB65" s="8"/>
      <c r="AC65" s="8"/>
      <c r="AD65" s="8"/>
      <c r="AE65" s="8"/>
      <c r="AF65" s="8"/>
      <c r="AG65" s="8"/>
      <c r="AH65" s="8"/>
      <c r="AI65" s="8">
        <v>2</v>
      </c>
      <c r="AJ65" s="8">
        <v>2</v>
      </c>
      <c r="AK65" s="187"/>
      <c r="AL65" s="183"/>
    </row>
    <row r="66" spans="1:38" ht="12.75" customHeight="1" x14ac:dyDescent="0.2">
      <c r="A66" s="48"/>
      <c r="B66" s="202" t="s">
        <v>952</v>
      </c>
      <c r="C66" s="48" t="s">
        <v>953</v>
      </c>
      <c r="D66" s="193">
        <v>1</v>
      </c>
      <c r="E66" s="8">
        <v>1</v>
      </c>
      <c r="F66" s="191">
        <v>1</v>
      </c>
      <c r="G66" s="191">
        <v>1</v>
      </c>
      <c r="H66" s="8">
        <v>1</v>
      </c>
      <c r="I66" s="8"/>
      <c r="J66" s="8">
        <v>1</v>
      </c>
      <c r="K66" s="8">
        <v>1</v>
      </c>
      <c r="L66" s="8">
        <v>1</v>
      </c>
      <c r="M66" s="8">
        <v>1</v>
      </c>
      <c r="N66" s="191">
        <v>1</v>
      </c>
      <c r="O66" s="8">
        <v>1</v>
      </c>
      <c r="P66" s="8">
        <v>1</v>
      </c>
      <c r="Q66" s="8">
        <v>1</v>
      </c>
      <c r="R66" s="191"/>
      <c r="S66" s="191">
        <v>1</v>
      </c>
      <c r="T66" s="191"/>
      <c r="U66" s="191">
        <v>1</v>
      </c>
      <c r="V66" s="8">
        <v>1</v>
      </c>
      <c r="W66" s="8">
        <v>1</v>
      </c>
      <c r="X66" s="8">
        <v>1</v>
      </c>
      <c r="Y66" s="8"/>
      <c r="Z66" s="8">
        <v>1</v>
      </c>
      <c r="AA66" s="8"/>
      <c r="AB66" s="8">
        <v>1</v>
      </c>
      <c r="AC66" s="8">
        <v>1</v>
      </c>
      <c r="AD66" s="8">
        <v>1</v>
      </c>
      <c r="AE66" s="8"/>
      <c r="AF66" s="8">
        <v>1</v>
      </c>
      <c r="AG66" s="8">
        <v>1</v>
      </c>
      <c r="AH66" s="8">
        <v>1</v>
      </c>
      <c r="AI66" s="8"/>
      <c r="AJ66" s="8"/>
      <c r="AK66" s="187"/>
      <c r="AL66" s="183"/>
    </row>
    <row r="67" spans="1:38" ht="12.75" customHeight="1" x14ac:dyDescent="0.2">
      <c r="A67" s="48"/>
      <c r="B67" s="202" t="s">
        <v>954</v>
      </c>
      <c r="C67" s="48" t="s">
        <v>939</v>
      </c>
      <c r="D67" s="193">
        <v>0</v>
      </c>
      <c r="E67" s="8"/>
      <c r="F67" s="191"/>
      <c r="G67" s="191"/>
      <c r="H67" s="8"/>
      <c r="I67" s="8"/>
      <c r="J67" s="8"/>
      <c r="K67" s="8"/>
      <c r="L67" s="8"/>
      <c r="M67" s="8"/>
      <c r="N67" s="191"/>
      <c r="O67" s="8"/>
      <c r="P67" s="8"/>
      <c r="Q67" s="8"/>
      <c r="R67" s="191"/>
      <c r="S67" s="191"/>
      <c r="T67" s="191"/>
      <c r="U67" s="191"/>
      <c r="V67" s="8"/>
      <c r="W67" s="8"/>
      <c r="X67" s="8"/>
      <c r="Y67" s="8">
        <v>0</v>
      </c>
      <c r="Z67" s="8"/>
      <c r="AA67" s="8"/>
      <c r="AB67" s="8"/>
      <c r="AC67" s="8"/>
      <c r="AD67" s="8"/>
      <c r="AE67" s="8">
        <v>0</v>
      </c>
      <c r="AF67" s="8"/>
      <c r="AG67" s="8"/>
      <c r="AH67" s="8"/>
      <c r="AI67" s="8"/>
      <c r="AJ67" s="8"/>
      <c r="AK67" s="187"/>
      <c r="AL67" s="183"/>
    </row>
    <row r="68" spans="1:38" ht="14.25" customHeight="1" x14ac:dyDescent="0.25">
      <c r="A68" s="48"/>
      <c r="B68" s="202" t="s">
        <v>955</v>
      </c>
      <c r="C68" s="203"/>
      <c r="D68" s="203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191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187"/>
      <c r="AL68" s="183"/>
    </row>
    <row r="69" spans="1:38" ht="12.75" customHeight="1" x14ac:dyDescent="0.2">
      <c r="A69" s="48"/>
      <c r="B69" s="202" t="s">
        <v>956</v>
      </c>
      <c r="C69" s="48"/>
      <c r="D69" s="193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191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187"/>
      <c r="AL69" s="183"/>
    </row>
    <row r="70" spans="1:38" ht="12.75" customHeight="1" x14ac:dyDescent="0.2">
      <c r="A70" s="48"/>
      <c r="B70" s="202" t="s">
        <v>957</v>
      </c>
      <c r="C70" s="48"/>
      <c r="D70" s="193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191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187"/>
      <c r="AL70" s="183"/>
    </row>
    <row r="71" spans="1:38" ht="12.75" customHeight="1" x14ac:dyDescent="0.2">
      <c r="A71" s="48"/>
      <c r="B71" s="202" t="s">
        <v>958</v>
      </c>
      <c r="C71" s="48"/>
      <c r="D71" s="193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191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187"/>
      <c r="AL71" s="183"/>
    </row>
    <row r="72" spans="1:38" ht="12.75" customHeight="1" x14ac:dyDescent="0.2">
      <c r="A72" s="48"/>
      <c r="B72" s="202" t="s">
        <v>959</v>
      </c>
      <c r="C72" s="48"/>
      <c r="D72" s="193"/>
      <c r="E72" s="8"/>
      <c r="F72" s="191"/>
      <c r="G72" s="8"/>
      <c r="H72" s="8"/>
      <c r="I72" s="191"/>
      <c r="J72" s="8"/>
      <c r="K72" s="191"/>
      <c r="L72" s="8"/>
      <c r="M72" s="8"/>
      <c r="N72" s="8"/>
      <c r="O72" s="191"/>
      <c r="P72" s="191"/>
      <c r="Q72" s="8"/>
      <c r="R72" s="191"/>
      <c r="S72" s="191"/>
      <c r="T72" s="191"/>
      <c r="U72" s="8"/>
      <c r="V72" s="8"/>
      <c r="W72" s="8"/>
      <c r="X72" s="191"/>
      <c r="Y72" s="191"/>
      <c r="Z72" s="8"/>
      <c r="AA72" s="8"/>
      <c r="AB72" s="8"/>
      <c r="AC72" s="191"/>
      <c r="AD72" s="191"/>
      <c r="AE72" s="8"/>
      <c r="AF72" s="8"/>
      <c r="AG72" s="191"/>
      <c r="AH72" s="8"/>
      <c r="AI72" s="8"/>
      <c r="AJ72" s="191"/>
      <c r="AK72" s="187"/>
      <c r="AL72" s="183"/>
    </row>
    <row r="73" spans="1:38" ht="14.25" customHeight="1" x14ac:dyDescent="0.25">
      <c r="A73" s="48"/>
      <c r="B73" s="202" t="s">
        <v>960</v>
      </c>
      <c r="C73" s="203"/>
      <c r="D73" s="203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191"/>
      <c r="S73" s="191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187"/>
      <c r="AL73" s="183"/>
    </row>
    <row r="74" spans="1:38" ht="12.75" customHeight="1" x14ac:dyDescent="0.2">
      <c r="A74" s="48"/>
      <c r="B74" s="204" t="s">
        <v>961</v>
      </c>
      <c r="C74" s="48" t="s">
        <v>949</v>
      </c>
      <c r="D74" s="193">
        <v>3</v>
      </c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191">
        <v>3</v>
      </c>
      <c r="S74" s="191"/>
      <c r="T74" s="8">
        <v>3</v>
      </c>
      <c r="U74" s="8"/>
      <c r="V74" s="8"/>
      <c r="W74" s="8">
        <v>3</v>
      </c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187"/>
      <c r="AL74" s="183"/>
    </row>
    <row r="75" spans="1:38" ht="12.75" customHeight="1" x14ac:dyDescent="0.2">
      <c r="A75" s="48"/>
      <c r="B75" s="202" t="s">
        <v>962</v>
      </c>
      <c r="C75" s="48" t="s">
        <v>951</v>
      </c>
      <c r="D75" s="193">
        <v>2</v>
      </c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191"/>
      <c r="S75" s="191">
        <v>2</v>
      </c>
      <c r="T75" s="8"/>
      <c r="U75" s="8"/>
      <c r="V75" s="8"/>
      <c r="W75" s="8"/>
      <c r="X75" s="8">
        <v>2</v>
      </c>
      <c r="Y75" s="8">
        <v>2</v>
      </c>
      <c r="Z75" s="8"/>
      <c r="AA75" s="8">
        <v>2</v>
      </c>
      <c r="AB75" s="8"/>
      <c r="AC75" s="8"/>
      <c r="AD75" s="8"/>
      <c r="AE75" s="8"/>
      <c r="AF75" s="8"/>
      <c r="AG75" s="8"/>
      <c r="AH75" s="8"/>
      <c r="AI75" s="8"/>
      <c r="AJ75" s="8"/>
      <c r="AK75" s="187"/>
      <c r="AL75" s="183"/>
    </row>
    <row r="76" spans="1:38" ht="12.75" customHeight="1" x14ac:dyDescent="0.2">
      <c r="A76" s="48"/>
      <c r="B76" s="202" t="s">
        <v>963</v>
      </c>
      <c r="C76" s="48" t="s">
        <v>953</v>
      </c>
      <c r="D76" s="193">
        <v>1</v>
      </c>
      <c r="E76" s="8">
        <v>1</v>
      </c>
      <c r="F76" s="8">
        <v>1</v>
      </c>
      <c r="G76" s="8"/>
      <c r="H76" s="8">
        <v>1</v>
      </c>
      <c r="I76" s="8">
        <v>1</v>
      </c>
      <c r="J76" s="8">
        <v>1</v>
      </c>
      <c r="K76" s="8">
        <v>1</v>
      </c>
      <c r="L76" s="8">
        <v>1</v>
      </c>
      <c r="M76" s="8">
        <v>1</v>
      </c>
      <c r="N76" s="8">
        <v>1</v>
      </c>
      <c r="O76" s="8">
        <v>1</v>
      </c>
      <c r="P76" s="8">
        <v>1</v>
      </c>
      <c r="Q76" s="8">
        <v>1</v>
      </c>
      <c r="R76" s="191"/>
      <c r="S76" s="191"/>
      <c r="T76" s="8"/>
      <c r="U76" s="8">
        <v>1</v>
      </c>
      <c r="V76" s="8">
        <v>1</v>
      </c>
      <c r="W76" s="8"/>
      <c r="X76" s="8"/>
      <c r="Y76" s="8"/>
      <c r="Z76" s="8">
        <v>1</v>
      </c>
      <c r="AA76" s="8"/>
      <c r="AB76" s="8"/>
      <c r="AC76" s="8">
        <v>1</v>
      </c>
      <c r="AD76" s="8">
        <v>1</v>
      </c>
      <c r="AE76" s="8">
        <v>1</v>
      </c>
      <c r="AF76" s="8">
        <v>1</v>
      </c>
      <c r="AG76" s="8">
        <v>1</v>
      </c>
      <c r="AH76" s="8">
        <v>1</v>
      </c>
      <c r="AI76" s="8">
        <v>1</v>
      </c>
      <c r="AJ76" s="8">
        <v>1</v>
      </c>
      <c r="AK76" s="187"/>
      <c r="AL76" s="183"/>
    </row>
    <row r="77" spans="1:38" ht="12.75" customHeight="1" x14ac:dyDescent="0.2">
      <c r="A77" s="48"/>
      <c r="B77" s="202" t="s">
        <v>964</v>
      </c>
      <c r="C77" s="48" t="s">
        <v>939</v>
      </c>
      <c r="D77" s="193">
        <v>0</v>
      </c>
      <c r="E77" s="8"/>
      <c r="F77" s="8"/>
      <c r="G77" s="8">
        <v>0</v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191"/>
      <c r="S77" s="191"/>
      <c r="T77" s="8"/>
      <c r="U77" s="8"/>
      <c r="V77" s="8"/>
      <c r="W77" s="8"/>
      <c r="X77" s="8"/>
      <c r="Y77" s="8"/>
      <c r="Z77" s="8"/>
      <c r="AA77" s="8"/>
      <c r="AB77" s="8">
        <v>0</v>
      </c>
      <c r="AC77" s="8"/>
      <c r="AD77" s="8"/>
      <c r="AE77" s="8"/>
      <c r="AF77" s="8"/>
      <c r="AG77" s="8"/>
      <c r="AH77" s="8"/>
      <c r="AI77" s="8"/>
      <c r="AJ77" s="8"/>
      <c r="AK77" s="187"/>
      <c r="AL77" s="183"/>
    </row>
    <row r="78" spans="1:38" ht="12.75" customHeight="1" x14ac:dyDescent="0.2">
      <c r="A78" s="48"/>
      <c r="B78" s="202" t="s">
        <v>965</v>
      </c>
      <c r="C78" s="48"/>
      <c r="D78" s="193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191"/>
      <c r="S78" s="191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187"/>
      <c r="AL78" s="183"/>
    </row>
    <row r="79" spans="1:38" ht="12.75" customHeight="1" x14ac:dyDescent="0.2">
      <c r="A79" s="48"/>
      <c r="B79" s="202" t="s">
        <v>966</v>
      </c>
      <c r="C79" s="48"/>
      <c r="D79" s="193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191"/>
      <c r="S79" s="191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187"/>
      <c r="AL79" s="183"/>
    </row>
    <row r="80" spans="1:38" ht="12.75" customHeight="1" x14ac:dyDescent="0.2">
      <c r="A80" s="48"/>
      <c r="B80" s="202" t="s">
        <v>967</v>
      </c>
      <c r="C80" s="48"/>
      <c r="D80" s="193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191"/>
      <c r="S80" s="191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187"/>
      <c r="AL80" s="183"/>
    </row>
    <row r="81" spans="1:38" ht="12.75" customHeight="1" x14ac:dyDescent="0.2">
      <c r="A81" s="602"/>
      <c r="B81" s="48" t="s">
        <v>968</v>
      </c>
      <c r="C81" s="48"/>
      <c r="D81" s="193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191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187"/>
      <c r="AL81" s="183"/>
    </row>
    <row r="82" spans="1:38" ht="12.75" customHeight="1" x14ac:dyDescent="0.2">
      <c r="A82" s="513"/>
      <c r="B82" s="48"/>
      <c r="C82" s="48"/>
      <c r="D82" s="193"/>
      <c r="E82" s="8"/>
      <c r="F82" s="8"/>
      <c r="G82" s="8"/>
      <c r="H82" s="8"/>
      <c r="I82" s="8"/>
      <c r="J82" s="8"/>
      <c r="K82" s="191"/>
      <c r="L82" s="8"/>
      <c r="M82" s="8"/>
      <c r="N82" s="8"/>
      <c r="O82" s="8"/>
      <c r="P82" s="8"/>
      <c r="Q82" s="8"/>
      <c r="R82" s="191"/>
      <c r="S82" s="8"/>
      <c r="T82" s="8"/>
      <c r="U82" s="8"/>
      <c r="V82" s="8"/>
      <c r="W82" s="8"/>
      <c r="X82" s="8"/>
      <c r="Y82" s="191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187"/>
      <c r="AL82" s="183"/>
    </row>
    <row r="83" spans="1:38" ht="12.75" customHeight="1" x14ac:dyDescent="0.2">
      <c r="A83" s="514"/>
      <c r="B83" s="48" t="s">
        <v>969</v>
      </c>
      <c r="C83" s="48" t="s">
        <v>970</v>
      </c>
      <c r="D83" s="207">
        <v>3</v>
      </c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191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187"/>
      <c r="AL83" s="183"/>
    </row>
    <row r="84" spans="1:38" ht="12.75" customHeight="1" x14ac:dyDescent="0.2">
      <c r="A84" s="48"/>
      <c r="B84" s="204" t="s">
        <v>971</v>
      </c>
      <c r="C84" s="48" t="s">
        <v>972</v>
      </c>
      <c r="D84" s="207">
        <v>2</v>
      </c>
      <c r="E84" s="8">
        <v>2</v>
      </c>
      <c r="F84" s="8">
        <v>2</v>
      </c>
      <c r="G84" s="8">
        <v>2</v>
      </c>
      <c r="H84" s="8">
        <v>2</v>
      </c>
      <c r="I84" s="8">
        <v>2</v>
      </c>
      <c r="J84" s="8">
        <v>2</v>
      </c>
      <c r="K84" s="8">
        <v>2</v>
      </c>
      <c r="L84" s="8">
        <v>2</v>
      </c>
      <c r="M84" s="8">
        <v>2</v>
      </c>
      <c r="N84" s="8">
        <v>2</v>
      </c>
      <c r="O84" s="8">
        <v>2</v>
      </c>
      <c r="P84" s="8">
        <v>2</v>
      </c>
      <c r="Q84" s="8">
        <v>2</v>
      </c>
      <c r="R84" s="8">
        <v>2</v>
      </c>
      <c r="S84" s="8">
        <v>2</v>
      </c>
      <c r="T84" s="8">
        <v>2</v>
      </c>
      <c r="U84" s="8">
        <v>2</v>
      </c>
      <c r="V84" s="8">
        <v>2</v>
      </c>
      <c r="W84" s="8">
        <v>2</v>
      </c>
      <c r="X84" s="8">
        <v>2</v>
      </c>
      <c r="Y84" s="8">
        <v>2</v>
      </c>
      <c r="Z84" s="8">
        <v>2</v>
      </c>
      <c r="AA84" s="8">
        <v>2</v>
      </c>
      <c r="AB84" s="8">
        <v>2</v>
      </c>
      <c r="AC84" s="8">
        <v>2</v>
      </c>
      <c r="AD84" s="8">
        <v>2</v>
      </c>
      <c r="AE84" s="8">
        <v>2</v>
      </c>
      <c r="AF84" s="8">
        <v>2</v>
      </c>
      <c r="AG84" s="8">
        <v>2</v>
      </c>
      <c r="AH84" s="8">
        <v>2</v>
      </c>
      <c r="AI84" s="8">
        <v>2</v>
      </c>
      <c r="AJ84" s="8">
        <v>2</v>
      </c>
      <c r="AK84" s="187"/>
      <c r="AL84" s="183"/>
    </row>
    <row r="85" spans="1:38" ht="12.75" customHeight="1" x14ac:dyDescent="0.2">
      <c r="A85" s="48"/>
      <c r="B85" s="204" t="s">
        <v>973</v>
      </c>
      <c r="C85" s="48" t="s">
        <v>974</v>
      </c>
      <c r="D85" s="207">
        <v>1</v>
      </c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191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187"/>
      <c r="AL85" s="183"/>
    </row>
    <row r="86" spans="1:38" ht="12.75" customHeight="1" x14ac:dyDescent="0.2">
      <c r="A86" s="192"/>
      <c r="B86" s="204" t="s">
        <v>975</v>
      </c>
      <c r="C86" s="48"/>
      <c r="D86" s="207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191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187"/>
      <c r="AL86" s="183"/>
    </row>
    <row r="87" spans="1:38" ht="12.75" customHeight="1" x14ac:dyDescent="0.2">
      <c r="A87" s="48"/>
      <c r="B87" s="48"/>
      <c r="C87" s="48"/>
      <c r="D87" s="4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191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187"/>
      <c r="AL87" s="183"/>
    </row>
    <row r="88" spans="1:38" ht="12.75" customHeight="1" x14ac:dyDescent="0.2">
      <c r="A88" s="192"/>
      <c r="B88" s="48" t="s">
        <v>976</v>
      </c>
      <c r="C88" s="192"/>
      <c r="D88" s="192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191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191"/>
      <c r="AH88" s="8"/>
      <c r="AI88" s="8"/>
      <c r="AJ88" s="8"/>
      <c r="AK88" s="187"/>
      <c r="AL88" s="183"/>
    </row>
    <row r="89" spans="1:38" ht="12.75" customHeight="1" x14ac:dyDescent="0.2">
      <c r="A89" s="48"/>
      <c r="B89" s="48" t="s">
        <v>977</v>
      </c>
      <c r="C89" s="48" t="s">
        <v>978</v>
      </c>
      <c r="D89" s="193">
        <v>2</v>
      </c>
      <c r="E89" s="8">
        <v>2</v>
      </c>
      <c r="F89" s="8">
        <v>2</v>
      </c>
      <c r="G89" s="8">
        <v>2</v>
      </c>
      <c r="H89" s="8">
        <v>2</v>
      </c>
      <c r="I89" s="8">
        <v>2</v>
      </c>
      <c r="J89" s="8">
        <v>2</v>
      </c>
      <c r="K89" s="8">
        <v>2</v>
      </c>
      <c r="L89" s="8">
        <v>2</v>
      </c>
      <c r="M89" s="8">
        <v>2</v>
      </c>
      <c r="N89" s="8">
        <v>2</v>
      </c>
      <c r="O89" s="8">
        <v>2</v>
      </c>
      <c r="P89" s="8">
        <v>2</v>
      </c>
      <c r="Q89" s="8">
        <v>2</v>
      </c>
      <c r="R89" s="8">
        <v>2</v>
      </c>
      <c r="S89" s="8">
        <v>2</v>
      </c>
      <c r="T89" s="8">
        <v>2</v>
      </c>
      <c r="U89" s="8">
        <v>2</v>
      </c>
      <c r="V89" s="8">
        <v>2</v>
      </c>
      <c r="W89" s="8">
        <v>2</v>
      </c>
      <c r="X89" s="8">
        <v>2</v>
      </c>
      <c r="Y89" s="8">
        <v>2</v>
      </c>
      <c r="Z89" s="8">
        <v>2</v>
      </c>
      <c r="AA89" s="8">
        <v>2</v>
      </c>
      <c r="AB89" s="8">
        <v>2</v>
      </c>
      <c r="AC89" s="8">
        <v>2</v>
      </c>
      <c r="AD89" s="8">
        <v>2</v>
      </c>
      <c r="AE89" s="8">
        <v>2</v>
      </c>
      <c r="AF89" s="8">
        <v>2</v>
      </c>
      <c r="AG89" s="8">
        <v>2</v>
      </c>
      <c r="AH89" s="8">
        <v>2</v>
      </c>
      <c r="AI89" s="8"/>
      <c r="AJ89" s="8">
        <v>2</v>
      </c>
      <c r="AK89" s="187"/>
      <c r="AL89" s="183"/>
    </row>
    <row r="90" spans="1:38" ht="12.75" customHeight="1" x14ac:dyDescent="0.2">
      <c r="A90" s="48"/>
      <c r="B90" s="48"/>
      <c r="C90" s="48" t="s">
        <v>979</v>
      </c>
      <c r="D90" s="193">
        <v>1</v>
      </c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191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>
        <v>1</v>
      </c>
      <c r="AJ90" s="8"/>
      <c r="AK90" s="187"/>
      <c r="AL90" s="183"/>
    </row>
    <row r="91" spans="1:38" ht="12.75" customHeight="1" x14ac:dyDescent="0.2">
      <c r="A91" s="48"/>
      <c r="B91" s="48"/>
      <c r="C91" s="48"/>
      <c r="D91" s="193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191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187"/>
      <c r="AL91" s="183"/>
    </row>
    <row r="92" spans="1:38" ht="12.75" customHeight="1" x14ac:dyDescent="0.2">
      <c r="A92" s="48"/>
      <c r="B92" s="48" t="s">
        <v>980</v>
      </c>
      <c r="C92" s="48" t="s">
        <v>978</v>
      </c>
      <c r="D92" s="193">
        <v>2</v>
      </c>
      <c r="E92" s="8">
        <v>2</v>
      </c>
      <c r="F92" s="8">
        <v>2</v>
      </c>
      <c r="G92" s="8">
        <v>2</v>
      </c>
      <c r="H92" s="8">
        <v>2</v>
      </c>
      <c r="I92" s="8">
        <v>2</v>
      </c>
      <c r="J92" s="8">
        <v>2</v>
      </c>
      <c r="K92" s="8">
        <v>2</v>
      </c>
      <c r="L92" s="8">
        <v>2</v>
      </c>
      <c r="M92" s="8">
        <v>2</v>
      </c>
      <c r="N92" s="8">
        <v>2</v>
      </c>
      <c r="O92" s="8">
        <v>2</v>
      </c>
      <c r="P92" s="8">
        <v>2</v>
      </c>
      <c r="Q92" s="8">
        <v>2</v>
      </c>
      <c r="R92" s="8">
        <v>2</v>
      </c>
      <c r="S92" s="8">
        <v>2</v>
      </c>
      <c r="T92" s="8">
        <v>2</v>
      </c>
      <c r="U92" s="8">
        <v>2</v>
      </c>
      <c r="V92" s="8">
        <v>2</v>
      </c>
      <c r="W92" s="8">
        <v>2</v>
      </c>
      <c r="X92" s="8">
        <v>2</v>
      </c>
      <c r="Y92" s="8">
        <v>2</v>
      </c>
      <c r="Z92" s="8">
        <v>2</v>
      </c>
      <c r="AA92" s="8">
        <v>2</v>
      </c>
      <c r="AB92" s="8">
        <v>2</v>
      </c>
      <c r="AC92" s="8">
        <v>2</v>
      </c>
      <c r="AD92" s="8">
        <v>2</v>
      </c>
      <c r="AE92" s="8">
        <v>2</v>
      </c>
      <c r="AF92" s="8">
        <v>2</v>
      </c>
      <c r="AG92" s="8">
        <v>2</v>
      </c>
      <c r="AH92" s="8">
        <v>2</v>
      </c>
      <c r="AI92" s="8"/>
      <c r="AJ92" s="8">
        <v>2</v>
      </c>
      <c r="AK92" s="187"/>
      <c r="AL92" s="183"/>
    </row>
    <row r="93" spans="1:38" ht="12.75" customHeight="1" x14ac:dyDescent="0.2">
      <c r="A93" s="48"/>
      <c r="B93" s="48"/>
      <c r="C93" s="48" t="s">
        <v>979</v>
      </c>
      <c r="D93" s="193">
        <v>1</v>
      </c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191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>
        <v>1</v>
      </c>
      <c r="AJ93" s="8"/>
      <c r="AK93" s="187"/>
      <c r="AL93" s="183"/>
    </row>
    <row r="94" spans="1:38" ht="12.75" customHeight="1" x14ac:dyDescent="0.2">
      <c r="A94" s="48"/>
      <c r="B94" s="48"/>
      <c r="C94" s="48"/>
      <c r="D94" s="19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191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187"/>
      <c r="AL94" s="183"/>
    </row>
    <row r="95" spans="1:38" ht="12.75" customHeight="1" x14ac:dyDescent="0.2">
      <c r="A95" s="196" t="s">
        <v>981</v>
      </c>
      <c r="B95" s="196" t="s">
        <v>982</v>
      </c>
      <c r="C95" s="48"/>
      <c r="D95" s="19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191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187"/>
      <c r="AL95" s="183"/>
    </row>
    <row r="96" spans="1:38" ht="12.75" customHeight="1" x14ac:dyDescent="0.2">
      <c r="A96" s="196"/>
      <c r="B96" s="196"/>
      <c r="C96" s="48"/>
      <c r="D96" s="19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191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187"/>
      <c r="AL96" s="183"/>
    </row>
    <row r="97" spans="1:38" ht="14.25" customHeight="1" x14ac:dyDescent="0.25">
      <c r="A97" s="48"/>
      <c r="B97" s="48" t="s">
        <v>983</v>
      </c>
      <c r="C97" s="203" t="s">
        <v>984</v>
      </c>
      <c r="D97" s="193">
        <v>5</v>
      </c>
      <c r="E97" s="8">
        <v>5</v>
      </c>
      <c r="F97" s="8">
        <v>5</v>
      </c>
      <c r="G97" s="8">
        <v>5</v>
      </c>
      <c r="H97" s="8">
        <v>5</v>
      </c>
      <c r="I97" s="8">
        <v>5</v>
      </c>
      <c r="J97" s="8">
        <v>5</v>
      </c>
      <c r="K97" s="8">
        <v>5</v>
      </c>
      <c r="L97" s="8">
        <v>5</v>
      </c>
      <c r="M97" s="8">
        <v>5</v>
      </c>
      <c r="N97" s="8">
        <v>5</v>
      </c>
      <c r="O97" s="8">
        <v>5</v>
      </c>
      <c r="P97" s="8">
        <v>5</v>
      </c>
      <c r="Q97" s="8">
        <v>5</v>
      </c>
      <c r="R97" s="8">
        <v>5</v>
      </c>
      <c r="S97" s="8">
        <v>5</v>
      </c>
      <c r="T97" s="8">
        <v>5</v>
      </c>
      <c r="U97" s="8">
        <v>5</v>
      </c>
      <c r="V97" s="8">
        <v>5</v>
      </c>
      <c r="W97" s="8">
        <v>5</v>
      </c>
      <c r="X97" s="8">
        <v>5</v>
      </c>
      <c r="Y97" s="8">
        <v>5</v>
      </c>
      <c r="Z97" s="8">
        <v>5</v>
      </c>
      <c r="AA97" s="8">
        <v>5</v>
      </c>
      <c r="AB97" s="8">
        <v>5</v>
      </c>
      <c r="AC97" s="8">
        <v>5</v>
      </c>
      <c r="AD97" s="8">
        <v>5</v>
      </c>
      <c r="AE97" s="8">
        <v>5</v>
      </c>
      <c r="AF97" s="8">
        <v>5</v>
      </c>
      <c r="AG97" s="8">
        <v>5</v>
      </c>
      <c r="AH97" s="8">
        <v>5</v>
      </c>
      <c r="AI97" s="8">
        <v>5</v>
      </c>
      <c r="AJ97" s="8">
        <v>5</v>
      </c>
      <c r="AK97" s="187"/>
      <c r="AL97" s="183"/>
    </row>
    <row r="98" spans="1:38" ht="12.75" customHeight="1" x14ac:dyDescent="0.2">
      <c r="A98" s="48"/>
      <c r="B98" s="48"/>
      <c r="C98" s="48" t="s">
        <v>985</v>
      </c>
      <c r="D98" s="193">
        <v>4</v>
      </c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191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187"/>
      <c r="AL98" s="183"/>
    </row>
    <row r="99" spans="1:38" ht="12.75" customHeight="1" x14ac:dyDescent="0.2">
      <c r="A99" s="48"/>
      <c r="B99" s="48" t="s">
        <v>959</v>
      </c>
      <c r="C99" s="48" t="s">
        <v>986</v>
      </c>
      <c r="D99" s="193">
        <v>3</v>
      </c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191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187"/>
      <c r="AL99" s="183"/>
    </row>
    <row r="100" spans="1:38" ht="12.75" customHeight="1" x14ac:dyDescent="0.2">
      <c r="A100" s="48"/>
      <c r="B100" s="48"/>
      <c r="C100" s="48" t="s">
        <v>987</v>
      </c>
      <c r="D100" s="193">
        <v>2</v>
      </c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91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187"/>
      <c r="AL100" s="183"/>
    </row>
    <row r="101" spans="1:38" ht="12.75" customHeight="1" x14ac:dyDescent="0.2">
      <c r="A101" s="48"/>
      <c r="B101" s="48"/>
      <c r="C101" s="48"/>
      <c r="D101" s="19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91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187"/>
      <c r="AL101" s="183"/>
    </row>
    <row r="102" spans="1:38" ht="12.75" customHeight="1" x14ac:dyDescent="0.2">
      <c r="A102" s="48"/>
      <c r="B102" s="48"/>
      <c r="C102" s="48"/>
      <c r="D102" s="19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91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187"/>
      <c r="AL102" s="183"/>
    </row>
    <row r="103" spans="1:38" ht="12.75" customHeight="1" x14ac:dyDescent="0.2">
      <c r="A103" s="48"/>
      <c r="B103" s="48" t="s">
        <v>988</v>
      </c>
      <c r="C103" s="48" t="s">
        <v>905</v>
      </c>
      <c r="D103" s="193">
        <v>3</v>
      </c>
      <c r="E103" s="8">
        <v>3</v>
      </c>
      <c r="F103" s="8">
        <v>3</v>
      </c>
      <c r="G103" s="8">
        <v>3</v>
      </c>
      <c r="H103" s="8">
        <v>3</v>
      </c>
      <c r="I103" s="8">
        <v>3</v>
      </c>
      <c r="J103" s="8">
        <v>3</v>
      </c>
      <c r="K103" s="8">
        <v>3</v>
      </c>
      <c r="L103" s="8">
        <v>3</v>
      </c>
      <c r="M103" s="8">
        <v>3</v>
      </c>
      <c r="N103" s="8">
        <v>3</v>
      </c>
      <c r="O103" s="8">
        <v>3</v>
      </c>
      <c r="P103" s="8">
        <v>3</v>
      </c>
      <c r="Q103" s="8">
        <v>3</v>
      </c>
      <c r="R103" s="8">
        <v>3</v>
      </c>
      <c r="S103" s="8">
        <v>3</v>
      </c>
      <c r="T103" s="8">
        <v>3</v>
      </c>
      <c r="U103" s="8">
        <v>3</v>
      </c>
      <c r="V103" s="8">
        <v>3</v>
      </c>
      <c r="W103" s="8">
        <v>3</v>
      </c>
      <c r="X103" s="8">
        <v>3</v>
      </c>
      <c r="Y103" s="8">
        <v>3</v>
      </c>
      <c r="Z103" s="8">
        <v>3</v>
      </c>
      <c r="AA103" s="8">
        <v>3</v>
      </c>
      <c r="AB103" s="8">
        <v>3</v>
      </c>
      <c r="AC103" s="8">
        <v>3</v>
      </c>
      <c r="AD103" s="8">
        <v>3</v>
      </c>
      <c r="AE103" s="8">
        <v>3</v>
      </c>
      <c r="AF103" s="8">
        <v>3</v>
      </c>
      <c r="AG103" s="8">
        <v>3</v>
      </c>
      <c r="AH103" s="8">
        <v>3</v>
      </c>
      <c r="AI103" s="8">
        <v>3</v>
      </c>
      <c r="AJ103" s="8">
        <v>3</v>
      </c>
      <c r="AK103" s="187"/>
      <c r="AL103" s="183"/>
    </row>
    <row r="104" spans="1:38" ht="12.75" customHeight="1" x14ac:dyDescent="0.2">
      <c r="A104" s="48"/>
      <c r="B104" s="48" t="s">
        <v>989</v>
      </c>
      <c r="C104" s="48" t="s">
        <v>930</v>
      </c>
      <c r="D104" s="193">
        <v>0</v>
      </c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91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187"/>
      <c r="AL104" s="183"/>
    </row>
    <row r="105" spans="1:38" ht="14.25" customHeight="1" x14ac:dyDescent="0.25">
      <c r="A105" s="48"/>
      <c r="B105" s="48" t="s">
        <v>116</v>
      </c>
      <c r="C105" s="203"/>
      <c r="D105" s="19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91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187"/>
      <c r="AL105" s="183"/>
    </row>
    <row r="106" spans="1:38" ht="12.75" customHeight="1" x14ac:dyDescent="0.2">
      <c r="A106" s="48"/>
      <c r="B106" s="48" t="s">
        <v>990</v>
      </c>
      <c r="C106" s="48" t="s">
        <v>905</v>
      </c>
      <c r="D106" s="193">
        <v>3</v>
      </c>
      <c r="E106" s="8">
        <v>3</v>
      </c>
      <c r="F106" s="8">
        <v>3</v>
      </c>
      <c r="G106" s="8">
        <v>3</v>
      </c>
      <c r="H106" s="8">
        <v>3</v>
      </c>
      <c r="I106" s="8">
        <v>3</v>
      </c>
      <c r="J106" s="8">
        <v>3</v>
      </c>
      <c r="K106" s="8">
        <v>3</v>
      </c>
      <c r="L106" s="8">
        <v>3</v>
      </c>
      <c r="M106" s="8">
        <v>3</v>
      </c>
      <c r="N106" s="8">
        <v>3</v>
      </c>
      <c r="O106" s="8">
        <v>3</v>
      </c>
      <c r="P106" s="8">
        <v>3</v>
      </c>
      <c r="Q106" s="8">
        <v>3</v>
      </c>
      <c r="R106" s="8">
        <v>3</v>
      </c>
      <c r="S106" s="8">
        <v>3</v>
      </c>
      <c r="T106" s="8">
        <v>3</v>
      </c>
      <c r="U106" s="8">
        <v>3</v>
      </c>
      <c r="V106" s="8">
        <v>3</v>
      </c>
      <c r="W106" s="8"/>
      <c r="X106" s="8">
        <v>3</v>
      </c>
      <c r="Y106" s="8">
        <v>3</v>
      </c>
      <c r="Z106" s="8">
        <v>3</v>
      </c>
      <c r="AA106" s="8">
        <v>3</v>
      </c>
      <c r="AB106" s="8">
        <v>3</v>
      </c>
      <c r="AC106" s="8">
        <v>3</v>
      </c>
      <c r="AD106" s="8">
        <v>3</v>
      </c>
      <c r="AE106" s="8">
        <v>3</v>
      </c>
      <c r="AF106" s="8">
        <v>3</v>
      </c>
      <c r="AG106" s="8">
        <v>3</v>
      </c>
      <c r="AH106" s="8">
        <v>3</v>
      </c>
      <c r="AI106" s="8"/>
      <c r="AJ106" s="8">
        <v>3</v>
      </c>
      <c r="AK106" s="187"/>
      <c r="AL106" s="183"/>
    </row>
    <row r="107" spans="1:38" ht="12.75" customHeight="1" x14ac:dyDescent="0.2">
      <c r="A107" s="48"/>
      <c r="B107" s="48"/>
      <c r="C107" s="48" t="s">
        <v>907</v>
      </c>
      <c r="D107" s="193">
        <v>0</v>
      </c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91"/>
      <c r="S107" s="8"/>
      <c r="T107" s="8"/>
      <c r="U107" s="8"/>
      <c r="V107" s="8"/>
      <c r="W107" s="8">
        <v>0</v>
      </c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>
        <v>0</v>
      </c>
      <c r="AJ107" s="8"/>
      <c r="AK107" s="187"/>
      <c r="AL107" s="183"/>
    </row>
    <row r="108" spans="1:38" ht="12.75" customHeight="1" x14ac:dyDescent="0.2">
      <c r="A108" s="48"/>
      <c r="B108" s="48"/>
      <c r="C108" s="48"/>
      <c r="D108" s="19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91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187"/>
      <c r="AL108" s="183"/>
    </row>
    <row r="109" spans="1:38" ht="12.75" customHeight="1" x14ac:dyDescent="0.2">
      <c r="A109" s="48"/>
      <c r="B109" s="48" t="s">
        <v>991</v>
      </c>
      <c r="C109" s="48"/>
      <c r="D109" s="19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91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187"/>
      <c r="AL109" s="183"/>
    </row>
    <row r="110" spans="1:38" ht="12.75" customHeight="1" x14ac:dyDescent="0.2">
      <c r="A110" s="48"/>
      <c r="B110" s="48" t="s">
        <v>992</v>
      </c>
      <c r="C110" s="48" t="s">
        <v>905</v>
      </c>
      <c r="D110" s="193">
        <v>3</v>
      </c>
      <c r="E110" s="8">
        <v>3</v>
      </c>
      <c r="F110" s="8">
        <v>3</v>
      </c>
      <c r="G110" s="8">
        <v>3</v>
      </c>
      <c r="H110" s="8">
        <v>3</v>
      </c>
      <c r="I110" s="8">
        <v>3</v>
      </c>
      <c r="J110" s="8">
        <v>3</v>
      </c>
      <c r="K110" s="8">
        <v>3</v>
      </c>
      <c r="L110" s="8">
        <v>3</v>
      </c>
      <c r="M110" s="8">
        <v>3</v>
      </c>
      <c r="N110" s="8">
        <v>3</v>
      </c>
      <c r="O110" s="8">
        <v>3</v>
      </c>
      <c r="P110" s="8">
        <v>3</v>
      </c>
      <c r="Q110" s="8">
        <v>3</v>
      </c>
      <c r="R110" s="8">
        <v>3</v>
      </c>
      <c r="S110" s="8">
        <v>3</v>
      </c>
      <c r="T110" s="8">
        <v>3</v>
      </c>
      <c r="U110" s="8">
        <v>3</v>
      </c>
      <c r="V110" s="8">
        <v>3</v>
      </c>
      <c r="W110" s="8">
        <v>3</v>
      </c>
      <c r="X110" s="8">
        <v>3</v>
      </c>
      <c r="Y110" s="8">
        <v>3</v>
      </c>
      <c r="Z110" s="8">
        <v>3</v>
      </c>
      <c r="AA110" s="8">
        <v>3</v>
      </c>
      <c r="AB110" s="8">
        <v>3</v>
      </c>
      <c r="AC110" s="8">
        <v>3</v>
      </c>
      <c r="AD110" s="8">
        <v>3</v>
      </c>
      <c r="AE110" s="8">
        <v>3</v>
      </c>
      <c r="AF110" s="8">
        <v>3</v>
      </c>
      <c r="AG110" s="8">
        <v>3</v>
      </c>
      <c r="AH110" s="8">
        <v>3</v>
      </c>
      <c r="AI110" s="8">
        <v>3</v>
      </c>
      <c r="AJ110" s="8">
        <v>3</v>
      </c>
      <c r="AK110" s="187"/>
      <c r="AL110" s="183"/>
    </row>
    <row r="111" spans="1:38" ht="12.75" customHeight="1" x14ac:dyDescent="0.2">
      <c r="A111" s="48"/>
      <c r="B111" s="48"/>
      <c r="C111" s="48" t="s">
        <v>907</v>
      </c>
      <c r="D111" s="193">
        <v>0</v>
      </c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91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187"/>
      <c r="AL111" s="183"/>
    </row>
    <row r="112" spans="1:38" ht="12.75" customHeight="1" x14ac:dyDescent="0.2">
      <c r="A112" s="48"/>
      <c r="B112" s="48"/>
      <c r="C112" s="48"/>
      <c r="D112" s="193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91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187"/>
      <c r="AL112" s="183"/>
    </row>
    <row r="113" spans="1:38" ht="12.75" customHeight="1" x14ac:dyDescent="0.2">
      <c r="A113" s="48"/>
      <c r="B113" s="48" t="s">
        <v>993</v>
      </c>
      <c r="C113" s="48" t="s">
        <v>905</v>
      </c>
      <c r="D113" s="193">
        <v>2</v>
      </c>
      <c r="E113" s="8">
        <v>2</v>
      </c>
      <c r="F113" s="8">
        <v>2</v>
      </c>
      <c r="G113" s="8">
        <v>2</v>
      </c>
      <c r="H113" s="8">
        <v>2</v>
      </c>
      <c r="I113" s="8">
        <v>2</v>
      </c>
      <c r="J113" s="8">
        <v>2</v>
      </c>
      <c r="K113" s="8">
        <v>2</v>
      </c>
      <c r="L113" s="8">
        <v>2</v>
      </c>
      <c r="M113" s="8">
        <v>2</v>
      </c>
      <c r="N113" s="8">
        <v>2</v>
      </c>
      <c r="O113" s="8">
        <v>2</v>
      </c>
      <c r="P113" s="8">
        <v>2</v>
      </c>
      <c r="Q113" s="8">
        <v>2</v>
      </c>
      <c r="R113" s="8">
        <v>2</v>
      </c>
      <c r="S113" s="8">
        <v>2</v>
      </c>
      <c r="T113" s="8">
        <v>2</v>
      </c>
      <c r="U113" s="8">
        <v>2</v>
      </c>
      <c r="V113" s="8">
        <v>2</v>
      </c>
      <c r="W113" s="8">
        <v>2</v>
      </c>
      <c r="X113" s="8">
        <v>2</v>
      </c>
      <c r="Y113" s="8">
        <v>2</v>
      </c>
      <c r="Z113" s="8">
        <v>2</v>
      </c>
      <c r="AA113" s="8">
        <v>2</v>
      </c>
      <c r="AB113" s="8">
        <v>2</v>
      </c>
      <c r="AC113" s="8">
        <v>2</v>
      </c>
      <c r="AD113" s="8">
        <v>2</v>
      </c>
      <c r="AE113" s="8">
        <v>2</v>
      </c>
      <c r="AF113" s="8">
        <v>2</v>
      </c>
      <c r="AG113" s="8">
        <v>2</v>
      </c>
      <c r="AH113" s="8">
        <v>2</v>
      </c>
      <c r="AI113" s="8">
        <v>2</v>
      </c>
      <c r="AJ113" s="8">
        <v>2</v>
      </c>
      <c r="AK113" s="187"/>
      <c r="AL113" s="183"/>
    </row>
    <row r="114" spans="1:38" ht="12.75" customHeight="1" x14ac:dyDescent="0.2">
      <c r="A114" s="48"/>
      <c r="B114" s="48" t="s">
        <v>994</v>
      </c>
      <c r="C114" s="48" t="s">
        <v>907</v>
      </c>
      <c r="D114" s="193">
        <v>0</v>
      </c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91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187"/>
      <c r="AL114" s="183"/>
    </row>
    <row r="115" spans="1:38" ht="12.75" customHeight="1" x14ac:dyDescent="0.2">
      <c r="A115" s="48"/>
      <c r="B115" s="48"/>
      <c r="C115" s="48"/>
      <c r="D115" s="193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91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187"/>
      <c r="AL115" s="183"/>
    </row>
    <row r="116" spans="1:38" ht="12.75" customHeight="1" x14ac:dyDescent="0.2">
      <c r="A116" s="48"/>
      <c r="B116" s="48" t="s">
        <v>995</v>
      </c>
      <c r="C116" s="48" t="s">
        <v>996</v>
      </c>
      <c r="D116" s="193">
        <v>3</v>
      </c>
      <c r="E116" s="8">
        <v>3</v>
      </c>
      <c r="F116" s="8">
        <v>3</v>
      </c>
      <c r="G116" s="8">
        <v>3</v>
      </c>
      <c r="H116" s="8">
        <v>3</v>
      </c>
      <c r="I116" s="8">
        <v>3</v>
      </c>
      <c r="J116" s="8">
        <v>3</v>
      </c>
      <c r="K116" s="8">
        <v>3</v>
      </c>
      <c r="L116" s="8">
        <v>3</v>
      </c>
      <c r="M116" s="8">
        <v>3</v>
      </c>
      <c r="N116" s="8">
        <v>3</v>
      </c>
      <c r="O116" s="8">
        <v>3</v>
      </c>
      <c r="P116" s="8">
        <v>3</v>
      </c>
      <c r="Q116" s="8">
        <v>3</v>
      </c>
      <c r="R116" s="8">
        <v>3</v>
      </c>
      <c r="S116" s="8">
        <v>3</v>
      </c>
      <c r="T116" s="8">
        <v>3</v>
      </c>
      <c r="U116" s="8">
        <v>3</v>
      </c>
      <c r="V116" s="8">
        <v>3</v>
      </c>
      <c r="W116" s="8">
        <v>3</v>
      </c>
      <c r="X116" s="8">
        <v>3</v>
      </c>
      <c r="Y116" s="8">
        <v>3</v>
      </c>
      <c r="Z116" s="8">
        <v>3</v>
      </c>
      <c r="AA116" s="8">
        <v>3</v>
      </c>
      <c r="AB116" s="8">
        <v>3</v>
      </c>
      <c r="AC116" s="8">
        <v>3</v>
      </c>
      <c r="AD116" s="8">
        <v>3</v>
      </c>
      <c r="AE116" s="8">
        <v>3</v>
      </c>
      <c r="AF116" s="8">
        <v>3</v>
      </c>
      <c r="AG116" s="8">
        <v>3</v>
      </c>
      <c r="AH116" s="8">
        <v>3</v>
      </c>
      <c r="AI116" s="8">
        <v>3</v>
      </c>
      <c r="AJ116" s="8">
        <v>3</v>
      </c>
      <c r="AK116" s="187"/>
      <c r="AL116" s="183"/>
    </row>
    <row r="117" spans="1:38" ht="12.75" customHeight="1" x14ac:dyDescent="0.2">
      <c r="A117" s="48"/>
      <c r="B117" s="48"/>
      <c r="C117" s="48" t="s">
        <v>997</v>
      </c>
      <c r="D117" s="193">
        <v>0</v>
      </c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91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187"/>
      <c r="AL117" s="183"/>
    </row>
    <row r="118" spans="1:38" ht="12.75" customHeight="1" x14ac:dyDescent="0.2">
      <c r="A118" s="48"/>
      <c r="B118" s="48"/>
      <c r="C118" s="48"/>
      <c r="D118" s="193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91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187"/>
      <c r="AL118" s="183"/>
    </row>
    <row r="119" spans="1:38" ht="12.75" customHeight="1" x14ac:dyDescent="0.2">
      <c r="A119" s="48"/>
      <c r="B119" s="48"/>
      <c r="C119" s="48"/>
      <c r="D119" s="193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91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187"/>
      <c r="AL119" s="183"/>
    </row>
    <row r="120" spans="1:38" ht="12.75" customHeight="1" x14ac:dyDescent="0.2">
      <c r="A120" s="48"/>
      <c r="B120" s="48" t="s">
        <v>998</v>
      </c>
      <c r="C120" s="48" t="s">
        <v>905</v>
      </c>
      <c r="D120" s="193">
        <v>3</v>
      </c>
      <c r="E120" s="8">
        <v>3</v>
      </c>
      <c r="F120" s="8">
        <v>3</v>
      </c>
      <c r="G120" s="8">
        <v>3</v>
      </c>
      <c r="H120" s="8">
        <v>3</v>
      </c>
      <c r="I120" s="8">
        <v>3</v>
      </c>
      <c r="J120" s="8">
        <v>3</v>
      </c>
      <c r="K120" s="8">
        <v>3</v>
      </c>
      <c r="L120" s="8">
        <v>3</v>
      </c>
      <c r="M120" s="8"/>
      <c r="N120" s="8">
        <v>3</v>
      </c>
      <c r="O120" s="8"/>
      <c r="P120" s="8">
        <v>3</v>
      </c>
      <c r="Q120" s="8">
        <v>3</v>
      </c>
      <c r="R120" s="191">
        <v>3</v>
      </c>
      <c r="S120" s="8">
        <v>3</v>
      </c>
      <c r="T120" s="8">
        <v>3</v>
      </c>
      <c r="U120" s="8">
        <v>3</v>
      </c>
      <c r="V120" s="8">
        <v>3</v>
      </c>
      <c r="W120" s="8">
        <v>3</v>
      </c>
      <c r="X120" s="8">
        <v>3</v>
      </c>
      <c r="Y120" s="8">
        <v>3</v>
      </c>
      <c r="Z120" s="8">
        <v>3</v>
      </c>
      <c r="AA120" s="8">
        <v>3</v>
      </c>
      <c r="AB120" s="8">
        <v>3</v>
      </c>
      <c r="AC120" s="8"/>
      <c r="AD120" s="8"/>
      <c r="AE120" s="8">
        <v>3</v>
      </c>
      <c r="AF120" s="8"/>
      <c r="AG120" s="8">
        <v>3</v>
      </c>
      <c r="AH120" s="8">
        <v>3</v>
      </c>
      <c r="AI120" s="8"/>
      <c r="AJ120" s="8">
        <v>3</v>
      </c>
      <c r="AK120" s="187"/>
      <c r="AL120" s="183"/>
    </row>
    <row r="121" spans="1:38" ht="12.75" customHeight="1" x14ac:dyDescent="0.2">
      <c r="A121" s="48"/>
      <c r="B121" s="48"/>
      <c r="C121" s="48" t="s">
        <v>907</v>
      </c>
      <c r="D121" s="193">
        <v>0</v>
      </c>
      <c r="E121" s="8"/>
      <c r="F121" s="8"/>
      <c r="G121" s="8"/>
      <c r="H121" s="8"/>
      <c r="I121" s="8"/>
      <c r="J121" s="8"/>
      <c r="K121" s="8"/>
      <c r="L121" s="8"/>
      <c r="M121" s="8">
        <v>0</v>
      </c>
      <c r="N121" s="8"/>
      <c r="O121" s="8">
        <v>0</v>
      </c>
      <c r="P121" s="8"/>
      <c r="Q121" s="8"/>
      <c r="R121" s="191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>
        <v>0</v>
      </c>
      <c r="AD121" s="8">
        <v>0</v>
      </c>
      <c r="AE121" s="8"/>
      <c r="AF121" s="8">
        <v>0</v>
      </c>
      <c r="AG121" s="8"/>
      <c r="AH121" s="8"/>
      <c r="AI121" s="8">
        <v>0</v>
      </c>
      <c r="AJ121" s="8"/>
      <c r="AK121" s="187"/>
      <c r="AL121" s="183"/>
    </row>
    <row r="122" spans="1:38" ht="12.75" customHeight="1" x14ac:dyDescent="0.2">
      <c r="A122" s="48"/>
      <c r="B122" s="48"/>
      <c r="C122" s="48"/>
      <c r="D122" s="193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91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187"/>
      <c r="AL122" s="183"/>
    </row>
    <row r="123" spans="1:38" ht="12.75" customHeight="1" x14ac:dyDescent="0.2">
      <c r="A123" s="48"/>
      <c r="B123" s="48"/>
      <c r="C123" s="48"/>
      <c r="D123" s="19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91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187"/>
      <c r="AL123" s="183"/>
    </row>
    <row r="124" spans="1:38" ht="12.75" customHeight="1" x14ac:dyDescent="0.2">
      <c r="A124" s="48"/>
      <c r="B124" s="48" t="s">
        <v>999</v>
      </c>
      <c r="C124" s="48" t="s">
        <v>1000</v>
      </c>
      <c r="D124" s="193">
        <v>3</v>
      </c>
      <c r="E124" s="8"/>
      <c r="F124" s="8"/>
      <c r="G124" s="8">
        <v>3</v>
      </c>
      <c r="H124" s="8">
        <v>3</v>
      </c>
      <c r="I124" s="8">
        <v>3</v>
      </c>
      <c r="J124" s="8"/>
      <c r="K124" s="8"/>
      <c r="L124" s="8"/>
      <c r="M124" s="8"/>
      <c r="N124" s="8"/>
      <c r="O124" s="8"/>
      <c r="P124" s="8"/>
      <c r="Q124" s="8"/>
      <c r="R124" s="191">
        <v>3</v>
      </c>
      <c r="S124" s="8">
        <v>3</v>
      </c>
      <c r="T124" s="8">
        <v>3</v>
      </c>
      <c r="U124" s="8"/>
      <c r="V124" s="8"/>
      <c r="W124" s="8">
        <v>3</v>
      </c>
      <c r="X124" s="8">
        <v>3</v>
      </c>
      <c r="Y124" s="8">
        <v>3</v>
      </c>
      <c r="Z124" s="8"/>
      <c r="AA124" s="8">
        <v>3</v>
      </c>
      <c r="AB124" s="8"/>
      <c r="AC124" s="8"/>
      <c r="AD124" s="8"/>
      <c r="AE124" s="8">
        <v>3</v>
      </c>
      <c r="AF124" s="8"/>
      <c r="AG124" s="8"/>
      <c r="AH124" s="8"/>
      <c r="AI124" s="8"/>
      <c r="AJ124" s="8"/>
      <c r="AK124" s="187"/>
      <c r="AL124" s="183"/>
    </row>
    <row r="125" spans="1:38" ht="12.75" customHeight="1" x14ac:dyDescent="0.2">
      <c r="A125" s="48"/>
      <c r="B125" s="48" t="s">
        <v>1001</v>
      </c>
      <c r="C125" s="48" t="s">
        <v>1002</v>
      </c>
      <c r="D125" s="193">
        <v>0</v>
      </c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91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187"/>
      <c r="AL125" s="183"/>
    </row>
    <row r="126" spans="1:38" ht="12.75" customHeight="1" x14ac:dyDescent="0.2">
      <c r="A126" s="48"/>
      <c r="B126" s="48" t="s">
        <v>1003</v>
      </c>
      <c r="C126" s="48" t="s">
        <v>1004</v>
      </c>
      <c r="D126" s="193">
        <v>3</v>
      </c>
      <c r="E126" s="8">
        <v>3</v>
      </c>
      <c r="F126" s="8">
        <v>3</v>
      </c>
      <c r="G126" s="8"/>
      <c r="H126" s="8"/>
      <c r="I126" s="8"/>
      <c r="J126" s="8">
        <v>3</v>
      </c>
      <c r="K126" s="8">
        <v>3</v>
      </c>
      <c r="L126" s="8">
        <v>3</v>
      </c>
      <c r="M126" s="8">
        <v>3</v>
      </c>
      <c r="N126" s="8">
        <v>3</v>
      </c>
      <c r="O126" s="8">
        <v>3</v>
      </c>
      <c r="P126" s="8">
        <v>3</v>
      </c>
      <c r="Q126" s="8">
        <v>3</v>
      </c>
      <c r="R126" s="191"/>
      <c r="S126" s="8"/>
      <c r="T126" s="8"/>
      <c r="U126" s="8">
        <v>3</v>
      </c>
      <c r="V126" s="8">
        <v>3</v>
      </c>
      <c r="W126" s="8"/>
      <c r="X126" s="8"/>
      <c r="Y126" s="8"/>
      <c r="Z126" s="8">
        <v>3</v>
      </c>
      <c r="AA126" s="8"/>
      <c r="AB126" s="8">
        <v>3</v>
      </c>
      <c r="AC126" s="8">
        <v>3</v>
      </c>
      <c r="AD126" s="8">
        <v>3</v>
      </c>
      <c r="AE126" s="8"/>
      <c r="AF126" s="8">
        <v>3</v>
      </c>
      <c r="AG126" s="8">
        <v>3</v>
      </c>
      <c r="AH126" s="8">
        <v>3</v>
      </c>
      <c r="AI126" s="8">
        <v>3</v>
      </c>
      <c r="AJ126" s="8">
        <v>3</v>
      </c>
      <c r="AK126" s="187"/>
      <c r="AL126" s="183"/>
    </row>
    <row r="127" spans="1:38" ht="12.75" customHeight="1" x14ac:dyDescent="0.2">
      <c r="A127" s="48"/>
      <c r="B127" s="208"/>
      <c r="C127" s="208" t="s">
        <v>1005</v>
      </c>
      <c r="D127" s="209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91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187"/>
      <c r="AL127" s="183"/>
    </row>
    <row r="128" spans="1:38" ht="12.75" customHeight="1" x14ac:dyDescent="0.2">
      <c r="A128" s="48"/>
      <c r="B128" s="208"/>
      <c r="C128" s="208"/>
      <c r="D128" s="209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191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187"/>
      <c r="AL128" s="183"/>
    </row>
    <row r="129" spans="1:38" ht="12.75" customHeight="1" x14ac:dyDescent="0.2">
      <c r="A129" s="48"/>
      <c r="B129" s="48"/>
      <c r="C129" s="48"/>
      <c r="D129" s="19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191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187"/>
      <c r="AL129" s="183"/>
    </row>
    <row r="130" spans="1:38" ht="12.75" customHeight="1" x14ac:dyDescent="0.2">
      <c r="A130" s="48"/>
      <c r="B130" s="48" t="s">
        <v>1006</v>
      </c>
      <c r="C130" s="48" t="s">
        <v>905</v>
      </c>
      <c r="D130" s="193">
        <v>3</v>
      </c>
      <c r="E130" s="8">
        <v>3</v>
      </c>
      <c r="F130" s="8">
        <v>3</v>
      </c>
      <c r="G130" s="8">
        <v>3</v>
      </c>
      <c r="H130" s="8">
        <v>3</v>
      </c>
      <c r="I130" s="8">
        <v>3</v>
      </c>
      <c r="J130" s="8">
        <v>3</v>
      </c>
      <c r="K130" s="8">
        <v>3</v>
      </c>
      <c r="L130" s="8">
        <v>3</v>
      </c>
      <c r="M130" s="8">
        <v>3</v>
      </c>
      <c r="N130" s="8">
        <v>3</v>
      </c>
      <c r="O130" s="8">
        <v>3</v>
      </c>
      <c r="P130" s="8">
        <v>3</v>
      </c>
      <c r="Q130" s="8">
        <v>3</v>
      </c>
      <c r="R130" s="8">
        <v>3</v>
      </c>
      <c r="S130" s="8">
        <v>3</v>
      </c>
      <c r="T130" s="8">
        <v>3</v>
      </c>
      <c r="U130" s="8">
        <v>3</v>
      </c>
      <c r="V130" s="8">
        <v>3</v>
      </c>
      <c r="W130" s="8">
        <v>3</v>
      </c>
      <c r="X130" s="8">
        <v>3</v>
      </c>
      <c r="Y130" s="8">
        <v>3</v>
      </c>
      <c r="Z130" s="8">
        <v>3</v>
      </c>
      <c r="AA130" s="8">
        <v>3</v>
      </c>
      <c r="AB130" s="8">
        <v>3</v>
      </c>
      <c r="AC130" s="8">
        <v>3</v>
      </c>
      <c r="AD130" s="8">
        <v>3</v>
      </c>
      <c r="AE130" s="8">
        <v>3</v>
      </c>
      <c r="AF130" s="8">
        <v>3</v>
      </c>
      <c r="AG130" s="8">
        <v>3</v>
      </c>
      <c r="AH130" s="8">
        <v>3</v>
      </c>
      <c r="AI130" s="8">
        <v>3</v>
      </c>
      <c r="AJ130" s="8">
        <v>3</v>
      </c>
      <c r="AK130" s="187"/>
      <c r="AL130" s="183"/>
    </row>
    <row r="131" spans="1:38" ht="12.75" customHeight="1" x14ac:dyDescent="0.2">
      <c r="A131" s="48"/>
      <c r="B131" s="48"/>
      <c r="C131" s="48" t="s">
        <v>907</v>
      </c>
      <c r="D131" s="193">
        <v>0</v>
      </c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191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187"/>
      <c r="AL131" s="183"/>
    </row>
    <row r="132" spans="1:38" ht="12.75" customHeight="1" x14ac:dyDescent="0.2">
      <c r="A132" s="48"/>
      <c r="B132" s="48"/>
      <c r="C132" s="48"/>
      <c r="D132" s="19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191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187"/>
      <c r="AL132" s="183"/>
    </row>
    <row r="133" spans="1:38" ht="12.75" customHeight="1" x14ac:dyDescent="0.2">
      <c r="A133" s="48"/>
      <c r="B133" s="48" t="s">
        <v>1007</v>
      </c>
      <c r="C133" s="48" t="s">
        <v>1008</v>
      </c>
      <c r="D133" s="193">
        <v>3</v>
      </c>
      <c r="E133" s="8">
        <v>3</v>
      </c>
      <c r="F133" s="8"/>
      <c r="G133" s="8">
        <v>3</v>
      </c>
      <c r="H133" s="8">
        <v>3</v>
      </c>
      <c r="I133" s="8">
        <v>3</v>
      </c>
      <c r="J133" s="8">
        <v>3</v>
      </c>
      <c r="K133" s="8"/>
      <c r="L133" s="8"/>
      <c r="M133" s="8"/>
      <c r="N133" s="8"/>
      <c r="O133" s="8"/>
      <c r="P133" s="8"/>
      <c r="Q133" s="8">
        <v>3</v>
      </c>
      <c r="R133" s="191">
        <v>3</v>
      </c>
      <c r="S133" s="8">
        <v>3</v>
      </c>
      <c r="T133" s="8">
        <v>3</v>
      </c>
      <c r="U133" s="8"/>
      <c r="V133" s="8"/>
      <c r="W133" s="8">
        <v>3</v>
      </c>
      <c r="X133" s="8">
        <v>3</v>
      </c>
      <c r="Y133" s="8">
        <v>3</v>
      </c>
      <c r="Z133" s="8"/>
      <c r="AA133" s="8">
        <v>3</v>
      </c>
      <c r="AB133" s="8"/>
      <c r="AC133" s="8"/>
      <c r="AD133" s="8"/>
      <c r="AE133" s="8">
        <v>3</v>
      </c>
      <c r="AF133" s="8">
        <v>3</v>
      </c>
      <c r="AG133" s="8"/>
      <c r="AH133" s="8"/>
      <c r="AI133" s="8"/>
      <c r="AJ133" s="8"/>
      <c r="AK133" s="187"/>
      <c r="AL133" s="183"/>
    </row>
    <row r="134" spans="1:38" ht="12.75" customHeight="1" x14ac:dyDescent="0.2">
      <c r="A134" s="48"/>
      <c r="B134" s="48"/>
      <c r="C134" s="48" t="s">
        <v>1009</v>
      </c>
      <c r="D134" s="193">
        <v>1</v>
      </c>
      <c r="E134" s="8"/>
      <c r="F134" s="8">
        <v>1</v>
      </c>
      <c r="G134" s="8"/>
      <c r="H134" s="8"/>
      <c r="I134" s="8"/>
      <c r="J134" s="8"/>
      <c r="K134" s="8">
        <v>1</v>
      </c>
      <c r="L134" s="8">
        <v>1</v>
      </c>
      <c r="M134" s="8">
        <v>1</v>
      </c>
      <c r="N134" s="8">
        <v>1</v>
      </c>
      <c r="O134" s="8">
        <v>1</v>
      </c>
      <c r="P134" s="8">
        <v>1</v>
      </c>
      <c r="Q134" s="8"/>
      <c r="R134" s="191"/>
      <c r="S134" s="8"/>
      <c r="T134" s="8"/>
      <c r="U134" s="8">
        <v>1</v>
      </c>
      <c r="V134" s="8">
        <v>1</v>
      </c>
      <c r="W134" s="8"/>
      <c r="X134" s="8"/>
      <c r="Y134" s="8"/>
      <c r="Z134" s="8">
        <v>1</v>
      </c>
      <c r="AA134" s="8"/>
      <c r="AB134" s="8">
        <v>1</v>
      </c>
      <c r="AC134" s="8">
        <v>1</v>
      </c>
      <c r="AD134" s="8">
        <v>1</v>
      </c>
      <c r="AE134" s="8"/>
      <c r="AF134" s="8"/>
      <c r="AG134" s="8">
        <v>1</v>
      </c>
      <c r="AH134" s="8">
        <v>1</v>
      </c>
      <c r="AI134" s="8">
        <v>1</v>
      </c>
      <c r="AJ134" s="8">
        <v>1</v>
      </c>
      <c r="AK134" s="187"/>
      <c r="AL134" s="183"/>
    </row>
    <row r="135" spans="1:38" ht="12.75" customHeight="1" x14ac:dyDescent="0.2">
      <c r="A135" s="48"/>
      <c r="B135" s="48"/>
      <c r="C135" s="48" t="s">
        <v>907</v>
      </c>
      <c r="D135" s="193">
        <v>0</v>
      </c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191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187"/>
      <c r="AL135" s="183"/>
    </row>
    <row r="136" spans="1:38" ht="12.75" customHeight="1" x14ac:dyDescent="0.2">
      <c r="A136" s="48"/>
      <c r="B136" s="48"/>
      <c r="C136" s="48"/>
      <c r="D136" s="19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191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187"/>
      <c r="AL136" s="183"/>
    </row>
    <row r="137" spans="1:38" ht="12.75" customHeight="1" x14ac:dyDescent="0.2">
      <c r="A137" s="48"/>
      <c r="B137" s="48" t="s">
        <v>1010</v>
      </c>
      <c r="C137" s="48" t="s">
        <v>1011</v>
      </c>
      <c r="D137" s="193">
        <v>3</v>
      </c>
      <c r="E137" s="8">
        <v>3</v>
      </c>
      <c r="F137" s="8">
        <v>3</v>
      </c>
      <c r="G137" s="8">
        <v>3</v>
      </c>
      <c r="H137" s="8">
        <v>3</v>
      </c>
      <c r="I137" s="8">
        <v>3</v>
      </c>
      <c r="J137" s="8">
        <v>3</v>
      </c>
      <c r="K137" s="8">
        <v>3</v>
      </c>
      <c r="L137" s="8">
        <v>3</v>
      </c>
      <c r="M137" s="8">
        <v>3</v>
      </c>
      <c r="N137" s="8">
        <v>3</v>
      </c>
      <c r="O137" s="8">
        <v>3</v>
      </c>
      <c r="P137" s="8">
        <v>3</v>
      </c>
      <c r="Q137" s="8">
        <v>3</v>
      </c>
      <c r="R137" s="8">
        <v>3</v>
      </c>
      <c r="S137" s="8">
        <v>3</v>
      </c>
      <c r="T137" s="8">
        <v>3</v>
      </c>
      <c r="U137" s="8">
        <v>3</v>
      </c>
      <c r="V137" s="8">
        <v>3</v>
      </c>
      <c r="W137" s="8">
        <v>3</v>
      </c>
      <c r="X137" s="8">
        <v>3</v>
      </c>
      <c r="Y137" s="8">
        <v>3</v>
      </c>
      <c r="Z137" s="8">
        <v>3</v>
      </c>
      <c r="AA137" s="8">
        <v>3</v>
      </c>
      <c r="AB137" s="8">
        <v>3</v>
      </c>
      <c r="AC137" s="8">
        <v>3</v>
      </c>
      <c r="AD137" s="8">
        <v>3</v>
      </c>
      <c r="AE137" s="8">
        <v>3</v>
      </c>
      <c r="AF137" s="8">
        <v>3</v>
      </c>
      <c r="AG137" s="8">
        <v>3</v>
      </c>
      <c r="AH137" s="8">
        <v>3</v>
      </c>
      <c r="AI137" s="8">
        <v>3</v>
      </c>
      <c r="AJ137" s="8">
        <v>3</v>
      </c>
      <c r="AK137" s="187"/>
      <c r="AL137" s="183"/>
    </row>
    <row r="138" spans="1:38" ht="12.75" customHeight="1" x14ac:dyDescent="0.2">
      <c r="A138" s="48"/>
      <c r="B138" s="48" t="s">
        <v>1012</v>
      </c>
      <c r="C138" s="48" t="s">
        <v>1013</v>
      </c>
      <c r="D138" s="193">
        <v>0</v>
      </c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191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187"/>
      <c r="AL138" s="183"/>
    </row>
    <row r="139" spans="1:38" ht="12.75" customHeight="1" x14ac:dyDescent="0.2">
      <c r="A139" s="48"/>
      <c r="B139" s="48"/>
      <c r="C139" s="48"/>
      <c r="D139" s="19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191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187"/>
      <c r="AL139" s="183"/>
    </row>
    <row r="140" spans="1:38" ht="12.75" customHeight="1" x14ac:dyDescent="0.2">
      <c r="A140" s="48"/>
      <c r="B140" s="48"/>
      <c r="C140" s="48"/>
      <c r="D140" s="19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191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187"/>
      <c r="AL140" s="183"/>
    </row>
    <row r="141" spans="1:38" ht="12.75" customHeight="1" x14ac:dyDescent="0.2">
      <c r="A141" s="196" t="s">
        <v>1014</v>
      </c>
      <c r="B141" s="196" t="s">
        <v>1015</v>
      </c>
      <c r="C141" s="48"/>
      <c r="D141" s="19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191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187"/>
      <c r="AL141" s="183"/>
    </row>
    <row r="142" spans="1:38" ht="12.75" customHeight="1" x14ac:dyDescent="0.2">
      <c r="A142" s="196"/>
      <c r="B142" s="48" t="s">
        <v>1016</v>
      </c>
      <c r="C142" s="48" t="s">
        <v>1017</v>
      </c>
      <c r="D142" s="193">
        <v>3</v>
      </c>
      <c r="E142" s="8">
        <v>3</v>
      </c>
      <c r="F142" s="8"/>
      <c r="G142" s="8">
        <v>3</v>
      </c>
      <c r="H142" s="8">
        <v>3</v>
      </c>
      <c r="I142" s="8"/>
      <c r="J142" s="8"/>
      <c r="K142" s="8"/>
      <c r="L142" s="8"/>
      <c r="M142" s="8"/>
      <c r="N142" s="8"/>
      <c r="O142" s="8"/>
      <c r="P142" s="8"/>
      <c r="Q142" s="8"/>
      <c r="R142" s="191"/>
      <c r="S142" s="8"/>
      <c r="T142" s="8">
        <v>3</v>
      </c>
      <c r="U142" s="8"/>
      <c r="V142" s="8"/>
      <c r="W142" s="8"/>
      <c r="X142" s="8">
        <v>3</v>
      </c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187"/>
      <c r="AL142" s="183"/>
    </row>
    <row r="143" spans="1:38" ht="12.75" customHeight="1" x14ac:dyDescent="0.2">
      <c r="A143" s="196"/>
      <c r="B143" s="48"/>
      <c r="C143" s="48" t="s">
        <v>1018</v>
      </c>
      <c r="D143" s="193">
        <v>2</v>
      </c>
      <c r="E143" s="8"/>
      <c r="F143" s="8"/>
      <c r="G143" s="8"/>
      <c r="H143" s="8"/>
      <c r="I143" s="8">
        <v>2</v>
      </c>
      <c r="J143" s="8">
        <v>2</v>
      </c>
      <c r="K143" s="8"/>
      <c r="L143" s="8"/>
      <c r="M143" s="8"/>
      <c r="N143" s="8"/>
      <c r="O143" s="8"/>
      <c r="P143" s="8"/>
      <c r="Q143" s="8"/>
      <c r="R143" s="191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187"/>
      <c r="AL143" s="183"/>
    </row>
    <row r="144" spans="1:38" ht="12.75" customHeight="1" x14ac:dyDescent="0.2">
      <c r="A144" s="48"/>
      <c r="B144" s="48"/>
      <c r="C144" s="48" t="s">
        <v>1019</v>
      </c>
      <c r="D144" s="207">
        <v>1</v>
      </c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191">
        <v>1</v>
      </c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187"/>
      <c r="AL144" s="183"/>
    </row>
    <row r="145" spans="1:38" ht="12.75" customHeight="1" x14ac:dyDescent="0.2">
      <c r="A145" s="196"/>
      <c r="B145" s="48" t="s">
        <v>1020</v>
      </c>
      <c r="C145" s="48" t="s">
        <v>907</v>
      </c>
      <c r="D145" s="193">
        <v>0</v>
      </c>
      <c r="E145" s="8"/>
      <c r="F145" s="8">
        <v>0</v>
      </c>
      <c r="G145" s="8"/>
      <c r="H145" s="8"/>
      <c r="I145" s="8"/>
      <c r="J145" s="8"/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191"/>
      <c r="S145" s="8">
        <v>0</v>
      </c>
      <c r="T145" s="8"/>
      <c r="U145" s="8">
        <v>0</v>
      </c>
      <c r="V145" s="8">
        <v>0</v>
      </c>
      <c r="W145" s="8">
        <v>0</v>
      </c>
      <c r="X145" s="8"/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187"/>
      <c r="AL145" s="183"/>
    </row>
    <row r="146" spans="1:38" ht="12.75" customHeight="1" x14ac:dyDescent="0.2">
      <c r="A146" s="196"/>
      <c r="B146" s="196"/>
      <c r="C146" s="48"/>
      <c r="D146" s="193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191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187"/>
      <c r="AL146" s="183"/>
    </row>
    <row r="147" spans="1:38" ht="13.5" customHeight="1" x14ac:dyDescent="0.2">
      <c r="A147" s="196"/>
      <c r="B147" s="48" t="s">
        <v>1021</v>
      </c>
      <c r="C147" s="48" t="s">
        <v>1022</v>
      </c>
      <c r="D147" s="193">
        <v>3</v>
      </c>
      <c r="E147" s="8">
        <v>3</v>
      </c>
      <c r="F147" s="8"/>
      <c r="G147" s="8"/>
      <c r="H147" s="8"/>
      <c r="I147" s="8">
        <v>3</v>
      </c>
      <c r="J147" s="8">
        <v>3</v>
      </c>
      <c r="K147" s="8"/>
      <c r="L147" s="8">
        <v>3</v>
      </c>
      <c r="M147" s="8"/>
      <c r="N147" s="8"/>
      <c r="O147" s="8"/>
      <c r="P147" s="8">
        <v>3</v>
      </c>
      <c r="Q147" s="8">
        <v>3</v>
      </c>
      <c r="R147" s="191">
        <v>3</v>
      </c>
      <c r="S147" s="8"/>
      <c r="T147" s="8">
        <v>3</v>
      </c>
      <c r="U147" s="8"/>
      <c r="V147" s="8"/>
      <c r="W147" s="8">
        <v>3</v>
      </c>
      <c r="X147" s="8">
        <v>3</v>
      </c>
      <c r="Y147" s="8">
        <v>3</v>
      </c>
      <c r="Z147" s="8"/>
      <c r="AA147" s="8">
        <v>3</v>
      </c>
      <c r="AB147" s="8">
        <v>3</v>
      </c>
      <c r="AC147" s="8">
        <v>3</v>
      </c>
      <c r="AD147" s="8"/>
      <c r="AE147" s="8">
        <v>3</v>
      </c>
      <c r="AF147" s="8">
        <v>3</v>
      </c>
      <c r="AG147" s="8"/>
      <c r="AH147" s="8"/>
      <c r="AI147" s="8">
        <v>3</v>
      </c>
      <c r="AJ147" s="8"/>
      <c r="AK147" s="187"/>
      <c r="AL147" s="183"/>
    </row>
    <row r="148" spans="1:38" ht="12.75" customHeight="1" x14ac:dyDescent="0.2">
      <c r="A148" s="196"/>
      <c r="B148" s="48" t="s">
        <v>1023</v>
      </c>
      <c r="C148" s="48" t="s">
        <v>1024</v>
      </c>
      <c r="D148" s="193">
        <v>2</v>
      </c>
      <c r="E148" s="8"/>
      <c r="F148" s="8">
        <v>2</v>
      </c>
      <c r="G148" s="8">
        <v>2</v>
      </c>
      <c r="H148" s="8">
        <v>2</v>
      </c>
      <c r="I148" s="8"/>
      <c r="J148" s="8"/>
      <c r="K148" s="8">
        <v>2</v>
      </c>
      <c r="L148" s="8"/>
      <c r="M148" s="8">
        <v>2</v>
      </c>
      <c r="N148" s="8">
        <v>2</v>
      </c>
      <c r="O148" s="8">
        <v>2</v>
      </c>
      <c r="P148" s="8"/>
      <c r="Q148" s="8"/>
      <c r="R148" s="191"/>
      <c r="S148" s="8"/>
      <c r="T148" s="8"/>
      <c r="U148" s="8">
        <v>2</v>
      </c>
      <c r="V148" s="8">
        <v>2</v>
      </c>
      <c r="W148" s="8"/>
      <c r="X148" s="8"/>
      <c r="Y148" s="8"/>
      <c r="Z148" s="8">
        <v>2</v>
      </c>
      <c r="AA148" s="8"/>
      <c r="AB148" s="8"/>
      <c r="AC148" s="8"/>
      <c r="AD148" s="8">
        <v>2</v>
      </c>
      <c r="AE148" s="8"/>
      <c r="AF148" s="8"/>
      <c r="AG148" s="8">
        <v>2</v>
      </c>
      <c r="AH148" s="8">
        <v>2</v>
      </c>
      <c r="AI148" s="8"/>
      <c r="AJ148" s="8">
        <v>2</v>
      </c>
      <c r="AK148" s="187"/>
      <c r="AL148" s="183"/>
    </row>
    <row r="149" spans="1:38" ht="12.75" customHeight="1" x14ac:dyDescent="0.2">
      <c r="A149" s="196"/>
      <c r="B149" s="48"/>
      <c r="C149" s="48" t="s">
        <v>1025</v>
      </c>
      <c r="D149" s="193">
        <v>1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191"/>
      <c r="S149" s="8">
        <v>1</v>
      </c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187"/>
      <c r="AL149" s="183"/>
    </row>
    <row r="150" spans="1:38" ht="14.25" customHeight="1" x14ac:dyDescent="0.25">
      <c r="A150" s="48"/>
      <c r="B150" s="48" t="s">
        <v>1026</v>
      </c>
      <c r="C150" s="203"/>
      <c r="D150" s="210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191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187"/>
      <c r="AL150" s="183"/>
    </row>
    <row r="151" spans="1:38" ht="14.25" customHeight="1" x14ac:dyDescent="0.25">
      <c r="A151" s="48"/>
      <c r="B151" s="48"/>
      <c r="C151" s="203"/>
      <c r="D151" s="203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191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187"/>
      <c r="AL151" s="183"/>
    </row>
    <row r="152" spans="1:38" ht="12.75" customHeight="1" x14ac:dyDescent="0.2">
      <c r="A152" s="48"/>
      <c r="B152" s="48"/>
      <c r="C152" s="48"/>
      <c r="D152" s="19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191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187"/>
      <c r="AL152" s="183"/>
    </row>
    <row r="153" spans="1:38" ht="13.5" customHeight="1" x14ac:dyDescent="0.2">
      <c r="A153" s="602"/>
      <c r="B153" s="48" t="s">
        <v>1027</v>
      </c>
      <c r="C153" s="48" t="s">
        <v>1028</v>
      </c>
      <c r="D153" s="193">
        <v>3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191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187"/>
      <c r="AL153" s="183"/>
    </row>
    <row r="154" spans="1:38" ht="12.75" customHeight="1" x14ac:dyDescent="0.2">
      <c r="A154" s="513"/>
      <c r="B154" s="48" t="s">
        <v>1029</v>
      </c>
      <c r="C154" s="48" t="s">
        <v>1024</v>
      </c>
      <c r="D154" s="193">
        <v>2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191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187"/>
      <c r="AL154" s="183"/>
    </row>
    <row r="155" spans="1:38" ht="12.75" customHeight="1" x14ac:dyDescent="0.2">
      <c r="A155" s="513"/>
      <c r="B155" s="48"/>
      <c r="C155" s="48" t="s">
        <v>1025</v>
      </c>
      <c r="D155" s="193">
        <v>1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191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187"/>
      <c r="AL155" s="183"/>
    </row>
    <row r="156" spans="1:38" ht="14.25" customHeight="1" x14ac:dyDescent="0.25">
      <c r="A156" s="513"/>
      <c r="B156" s="48"/>
      <c r="C156" s="203"/>
      <c r="D156" s="20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191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187"/>
      <c r="AL156" s="183"/>
    </row>
    <row r="157" spans="1:38" ht="14.25" customHeight="1" x14ac:dyDescent="0.25">
      <c r="A157" s="513"/>
      <c r="B157" s="48"/>
      <c r="C157" s="203"/>
      <c r="D157" s="20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191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187"/>
      <c r="AL157" s="183"/>
    </row>
    <row r="158" spans="1:38" ht="12.75" customHeight="1" x14ac:dyDescent="0.2">
      <c r="A158" s="513"/>
      <c r="B158" s="48"/>
      <c r="C158" s="48"/>
      <c r="D158" s="4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191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187"/>
      <c r="AL158" s="183"/>
    </row>
    <row r="159" spans="1:38" ht="12.75" customHeight="1" x14ac:dyDescent="0.2">
      <c r="A159" s="513"/>
      <c r="B159" s="48" t="s">
        <v>1030</v>
      </c>
      <c r="C159" s="48" t="s">
        <v>1031</v>
      </c>
      <c r="D159" s="207">
        <v>3</v>
      </c>
      <c r="E159" s="8">
        <v>3</v>
      </c>
      <c r="F159" s="8">
        <v>3</v>
      </c>
      <c r="G159" s="8"/>
      <c r="H159" s="8"/>
      <c r="I159" s="8"/>
      <c r="J159" s="8">
        <v>3</v>
      </c>
      <c r="K159" s="8"/>
      <c r="L159" s="8">
        <v>3</v>
      </c>
      <c r="M159" s="8"/>
      <c r="N159" s="8"/>
      <c r="O159" s="8"/>
      <c r="P159" s="8"/>
      <c r="Q159" s="8">
        <v>3</v>
      </c>
      <c r="R159" s="191">
        <v>3</v>
      </c>
      <c r="S159" s="8"/>
      <c r="T159" s="8">
        <v>3</v>
      </c>
      <c r="U159" s="8"/>
      <c r="V159" s="8"/>
      <c r="W159" s="8">
        <v>3</v>
      </c>
      <c r="X159" s="8"/>
      <c r="Y159" s="8">
        <v>3</v>
      </c>
      <c r="Z159" s="8"/>
      <c r="AA159" s="8"/>
      <c r="AB159" s="8">
        <v>3</v>
      </c>
      <c r="AC159" s="8"/>
      <c r="AD159" s="8"/>
      <c r="AE159" s="8">
        <v>3</v>
      </c>
      <c r="AF159" s="8">
        <v>3</v>
      </c>
      <c r="AG159" s="8"/>
      <c r="AH159" s="8"/>
      <c r="AI159" s="8">
        <v>3</v>
      </c>
      <c r="AJ159" s="8"/>
      <c r="AK159" s="187"/>
      <c r="AL159" s="183"/>
    </row>
    <row r="160" spans="1:38" ht="12.75" customHeight="1" x14ac:dyDescent="0.2">
      <c r="A160" s="513"/>
      <c r="B160" s="48"/>
      <c r="C160" s="48" t="s">
        <v>1032</v>
      </c>
      <c r="D160" s="207">
        <v>2</v>
      </c>
      <c r="E160" s="8"/>
      <c r="F160" s="8"/>
      <c r="G160" s="8">
        <v>2</v>
      </c>
      <c r="H160" s="8">
        <v>2</v>
      </c>
      <c r="I160" s="8"/>
      <c r="J160" s="8"/>
      <c r="K160" s="8">
        <v>2</v>
      </c>
      <c r="L160" s="8"/>
      <c r="M160" s="8">
        <v>2</v>
      </c>
      <c r="N160" s="8">
        <v>2</v>
      </c>
      <c r="O160" s="8">
        <v>2</v>
      </c>
      <c r="P160" s="8">
        <v>2</v>
      </c>
      <c r="Q160" s="8"/>
      <c r="R160" s="191"/>
      <c r="S160" s="8">
        <v>2</v>
      </c>
      <c r="T160" s="8"/>
      <c r="U160" s="8">
        <v>2</v>
      </c>
      <c r="V160" s="8">
        <v>2</v>
      </c>
      <c r="W160" s="8"/>
      <c r="X160" s="8">
        <v>2</v>
      </c>
      <c r="Y160" s="8"/>
      <c r="Z160" s="8">
        <v>2</v>
      </c>
      <c r="AA160" s="8">
        <v>2</v>
      </c>
      <c r="AB160" s="8"/>
      <c r="AC160" s="8">
        <v>2</v>
      </c>
      <c r="AD160" s="8">
        <v>2</v>
      </c>
      <c r="AE160" s="8"/>
      <c r="AF160" s="8"/>
      <c r="AG160" s="8">
        <v>2</v>
      </c>
      <c r="AH160" s="8">
        <v>2</v>
      </c>
      <c r="AI160" s="8"/>
      <c r="AJ160" s="8">
        <v>2</v>
      </c>
      <c r="AK160" s="187"/>
      <c r="AL160" s="183"/>
    </row>
    <row r="161" spans="1:38" ht="12.75" customHeight="1" x14ac:dyDescent="0.2">
      <c r="A161" s="513"/>
      <c r="B161" s="48"/>
      <c r="C161" s="48" t="s">
        <v>1033</v>
      </c>
      <c r="D161" s="207">
        <v>1</v>
      </c>
      <c r="E161" s="8"/>
      <c r="F161" s="8"/>
      <c r="G161" s="8"/>
      <c r="H161" s="8"/>
      <c r="I161" s="8">
        <v>1</v>
      </c>
      <c r="J161" s="8"/>
      <c r="K161" s="8"/>
      <c r="L161" s="8"/>
      <c r="M161" s="8"/>
      <c r="N161" s="8"/>
      <c r="O161" s="8"/>
      <c r="P161" s="8"/>
      <c r="Q161" s="8"/>
      <c r="R161" s="191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187"/>
      <c r="AL161" s="183"/>
    </row>
    <row r="162" spans="1:38" ht="12.75" customHeight="1" x14ac:dyDescent="0.2">
      <c r="A162" s="513"/>
      <c r="B162" s="48"/>
      <c r="C162" s="48"/>
      <c r="D162" s="4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191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187"/>
      <c r="AL162" s="183"/>
    </row>
    <row r="163" spans="1:38" ht="12.75" customHeight="1" x14ac:dyDescent="0.2">
      <c r="A163" s="513"/>
      <c r="B163" s="48" t="s">
        <v>1034</v>
      </c>
      <c r="C163" s="48" t="s">
        <v>1035</v>
      </c>
      <c r="D163" s="193">
        <v>3</v>
      </c>
      <c r="E163" s="8">
        <v>3</v>
      </c>
      <c r="F163" s="8"/>
      <c r="G163" s="8">
        <v>3</v>
      </c>
      <c r="H163" s="8">
        <v>3</v>
      </c>
      <c r="I163" s="8"/>
      <c r="J163" s="8">
        <v>3</v>
      </c>
      <c r="K163" s="8"/>
      <c r="L163" s="8">
        <v>3</v>
      </c>
      <c r="M163" s="8"/>
      <c r="N163" s="8"/>
      <c r="O163" s="8"/>
      <c r="P163" s="8"/>
      <c r="Q163" s="8">
        <v>3</v>
      </c>
      <c r="R163" s="191">
        <v>3</v>
      </c>
      <c r="S163" s="8"/>
      <c r="T163" s="8">
        <v>3</v>
      </c>
      <c r="U163" s="8"/>
      <c r="V163" s="8"/>
      <c r="W163" s="8"/>
      <c r="X163" s="8"/>
      <c r="Y163" s="8">
        <v>3</v>
      </c>
      <c r="Z163" s="8"/>
      <c r="AA163" s="8">
        <v>3</v>
      </c>
      <c r="AB163" s="8"/>
      <c r="AC163" s="8">
        <v>3</v>
      </c>
      <c r="AD163" s="8"/>
      <c r="AE163" s="8"/>
      <c r="AF163" s="8"/>
      <c r="AG163" s="8"/>
      <c r="AH163" s="8"/>
      <c r="AI163" s="8"/>
      <c r="AJ163" s="8"/>
      <c r="AK163" s="187"/>
      <c r="AL163" s="183"/>
    </row>
    <row r="164" spans="1:38" ht="12.75" customHeight="1" x14ac:dyDescent="0.2">
      <c r="A164" s="513"/>
      <c r="B164" s="48"/>
      <c r="C164" s="48" t="s">
        <v>1036</v>
      </c>
      <c r="D164" s="193">
        <v>2</v>
      </c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191"/>
      <c r="S164" s="8">
        <v>2</v>
      </c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187"/>
      <c r="AL164" s="183"/>
    </row>
    <row r="165" spans="1:38" ht="12.75" customHeight="1" x14ac:dyDescent="0.2">
      <c r="A165" s="513"/>
      <c r="B165" s="48"/>
      <c r="C165" s="48" t="s">
        <v>1037</v>
      </c>
      <c r="D165" s="193">
        <v>1</v>
      </c>
      <c r="E165" s="8"/>
      <c r="F165" s="8">
        <v>1</v>
      </c>
      <c r="G165" s="8"/>
      <c r="H165" s="8"/>
      <c r="I165" s="8">
        <v>1</v>
      </c>
      <c r="J165" s="8"/>
      <c r="K165" s="8">
        <v>1</v>
      </c>
      <c r="L165" s="8"/>
      <c r="M165" s="8">
        <v>1</v>
      </c>
      <c r="N165" s="8">
        <v>1</v>
      </c>
      <c r="O165" s="8">
        <v>1</v>
      </c>
      <c r="P165" s="8">
        <v>1</v>
      </c>
      <c r="Q165" s="8"/>
      <c r="R165" s="191"/>
      <c r="S165" s="8"/>
      <c r="T165" s="8"/>
      <c r="U165" s="8">
        <v>1</v>
      </c>
      <c r="V165" s="8">
        <v>1</v>
      </c>
      <c r="W165" s="8">
        <v>1</v>
      </c>
      <c r="X165" s="8">
        <v>1</v>
      </c>
      <c r="Y165" s="8"/>
      <c r="Z165" s="8">
        <v>1</v>
      </c>
      <c r="AA165" s="8"/>
      <c r="AB165" s="8">
        <v>1</v>
      </c>
      <c r="AC165" s="8"/>
      <c r="AD165" s="8">
        <v>1</v>
      </c>
      <c r="AE165" s="8">
        <v>1</v>
      </c>
      <c r="AF165" s="8">
        <v>1</v>
      </c>
      <c r="AG165" s="8">
        <v>1</v>
      </c>
      <c r="AH165" s="8">
        <v>1</v>
      </c>
      <c r="AI165" s="8">
        <v>1</v>
      </c>
      <c r="AJ165" s="8">
        <v>1</v>
      </c>
      <c r="AK165" s="187"/>
      <c r="AL165" s="183"/>
    </row>
    <row r="166" spans="1:38" ht="12.75" customHeight="1" x14ac:dyDescent="0.2">
      <c r="A166" s="513"/>
      <c r="B166" s="48" t="s">
        <v>116</v>
      </c>
      <c r="C166" s="48"/>
      <c r="D166" s="193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191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187"/>
      <c r="AL166" s="183"/>
    </row>
    <row r="167" spans="1:38" ht="12" customHeight="1" x14ac:dyDescent="0.2">
      <c r="A167" s="514"/>
      <c r="B167" s="48"/>
      <c r="C167" s="48"/>
      <c r="D167" s="193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191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187"/>
      <c r="AL167" s="183"/>
    </row>
    <row r="168" spans="1:38" ht="12.75" customHeight="1" x14ac:dyDescent="0.2">
      <c r="A168" s="48"/>
      <c r="B168" s="48" t="s">
        <v>1038</v>
      </c>
      <c r="C168" s="48" t="s">
        <v>1039</v>
      </c>
      <c r="D168" s="193">
        <v>3</v>
      </c>
      <c r="E168" s="8">
        <v>3</v>
      </c>
      <c r="F168" s="8"/>
      <c r="G168" s="8"/>
      <c r="H168" s="8"/>
      <c r="I168" s="8"/>
      <c r="J168" s="8">
        <v>3</v>
      </c>
      <c r="K168" s="8"/>
      <c r="L168" s="8">
        <v>3</v>
      </c>
      <c r="M168" s="8"/>
      <c r="N168" s="8"/>
      <c r="O168" s="8"/>
      <c r="P168" s="8"/>
      <c r="Q168" s="8">
        <v>3</v>
      </c>
      <c r="R168" s="191">
        <v>3</v>
      </c>
      <c r="S168" s="8">
        <v>3</v>
      </c>
      <c r="T168" s="8">
        <v>3</v>
      </c>
      <c r="U168" s="8">
        <v>3</v>
      </c>
      <c r="V168" s="8">
        <v>3</v>
      </c>
      <c r="W168" s="8">
        <v>3</v>
      </c>
      <c r="X168" s="8">
        <v>3</v>
      </c>
      <c r="Y168" s="8">
        <v>3</v>
      </c>
      <c r="Z168" s="8">
        <v>3</v>
      </c>
      <c r="AA168" s="8">
        <v>3</v>
      </c>
      <c r="AB168" s="8">
        <v>3</v>
      </c>
      <c r="AC168" s="8">
        <v>3</v>
      </c>
      <c r="AD168" s="8">
        <v>3</v>
      </c>
      <c r="AE168" s="8">
        <v>3</v>
      </c>
      <c r="AF168" s="8">
        <v>3</v>
      </c>
      <c r="AG168" s="8"/>
      <c r="AH168" s="8">
        <v>3</v>
      </c>
      <c r="AI168" s="8">
        <v>3</v>
      </c>
      <c r="AJ168" s="8">
        <v>3</v>
      </c>
      <c r="AK168" s="187"/>
      <c r="AL168" s="183"/>
    </row>
    <row r="169" spans="1:38" ht="12.75" customHeight="1" x14ac:dyDescent="0.2">
      <c r="A169" s="48"/>
      <c r="B169" s="48"/>
      <c r="C169" s="48" t="s">
        <v>1040</v>
      </c>
      <c r="D169" s="193">
        <v>2</v>
      </c>
      <c r="E169" s="8"/>
      <c r="F169" s="8"/>
      <c r="G169" s="8">
        <v>2</v>
      </c>
      <c r="H169" s="8">
        <v>2</v>
      </c>
      <c r="I169" s="8">
        <v>2</v>
      </c>
      <c r="J169" s="8"/>
      <c r="K169" s="8">
        <v>2</v>
      </c>
      <c r="L169" s="8"/>
      <c r="M169" s="8"/>
      <c r="N169" s="8"/>
      <c r="O169" s="8">
        <v>2</v>
      </c>
      <c r="P169" s="8"/>
      <c r="Q169" s="8"/>
      <c r="R169" s="191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187"/>
      <c r="AL169" s="183"/>
    </row>
    <row r="170" spans="1:38" ht="12.75" customHeight="1" x14ac:dyDescent="0.2">
      <c r="A170" s="48"/>
      <c r="B170" s="48"/>
      <c r="C170" s="48" t="s">
        <v>1041</v>
      </c>
      <c r="D170" s="193">
        <v>1</v>
      </c>
      <c r="E170" s="8"/>
      <c r="F170" s="8">
        <v>1</v>
      </c>
      <c r="G170" s="8"/>
      <c r="H170" s="8"/>
      <c r="I170" s="8"/>
      <c r="J170" s="8"/>
      <c r="K170" s="8"/>
      <c r="L170" s="8"/>
      <c r="M170" s="8">
        <v>1</v>
      </c>
      <c r="N170" s="8">
        <v>1</v>
      </c>
      <c r="O170" s="8"/>
      <c r="P170" s="8">
        <v>1</v>
      </c>
      <c r="Q170" s="8"/>
      <c r="R170" s="191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>
        <v>1</v>
      </c>
      <c r="AH170" s="8"/>
      <c r="AI170" s="8"/>
      <c r="AJ170" s="8"/>
      <c r="AK170" s="187"/>
      <c r="AL170" s="183"/>
    </row>
    <row r="171" spans="1:38" ht="12.75" customHeight="1" x14ac:dyDescent="0.2">
      <c r="A171" s="48"/>
      <c r="B171" s="48"/>
      <c r="C171" s="48"/>
      <c r="D171" s="193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191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187"/>
      <c r="AL171" s="183"/>
    </row>
    <row r="172" spans="1:38" ht="15.75" customHeight="1" x14ac:dyDescent="0.2">
      <c r="A172" s="48"/>
      <c r="B172" s="48" t="s">
        <v>1042</v>
      </c>
      <c r="C172" s="48" t="s">
        <v>1043</v>
      </c>
      <c r="D172" s="193">
        <v>3</v>
      </c>
      <c r="E172" s="8">
        <v>3</v>
      </c>
      <c r="F172" s="8">
        <v>3</v>
      </c>
      <c r="G172" s="8"/>
      <c r="H172" s="8"/>
      <c r="I172" s="8"/>
      <c r="J172" s="8">
        <v>3</v>
      </c>
      <c r="K172" s="8">
        <v>3</v>
      </c>
      <c r="L172" s="8">
        <v>3</v>
      </c>
      <c r="M172" s="8">
        <v>3</v>
      </c>
      <c r="N172" s="8">
        <v>3</v>
      </c>
      <c r="O172" s="8">
        <v>3</v>
      </c>
      <c r="P172" s="8">
        <v>3</v>
      </c>
      <c r="Q172" s="8">
        <v>3</v>
      </c>
      <c r="R172" s="191">
        <v>3</v>
      </c>
      <c r="S172" s="8">
        <v>3</v>
      </c>
      <c r="T172" s="8">
        <v>3</v>
      </c>
      <c r="U172" s="8">
        <v>3</v>
      </c>
      <c r="V172" s="8">
        <v>3</v>
      </c>
      <c r="W172" s="8">
        <v>3</v>
      </c>
      <c r="X172" s="8">
        <v>3</v>
      </c>
      <c r="Y172" s="8">
        <v>3</v>
      </c>
      <c r="Z172" s="8">
        <v>3</v>
      </c>
      <c r="AA172" s="8">
        <v>3</v>
      </c>
      <c r="AB172" s="8">
        <v>3</v>
      </c>
      <c r="AC172" s="8">
        <v>3</v>
      </c>
      <c r="AD172" s="8">
        <v>3</v>
      </c>
      <c r="AE172" s="8">
        <v>3</v>
      </c>
      <c r="AF172" s="8"/>
      <c r="AG172" s="8">
        <v>3</v>
      </c>
      <c r="AH172" s="8">
        <v>3</v>
      </c>
      <c r="AI172" s="8">
        <v>3</v>
      </c>
      <c r="AJ172" s="8">
        <v>3</v>
      </c>
      <c r="AK172" s="187"/>
      <c r="AL172" s="183"/>
    </row>
    <row r="173" spans="1:38" ht="12.75" customHeight="1" x14ac:dyDescent="0.2">
      <c r="A173" s="48"/>
      <c r="B173" s="48"/>
      <c r="C173" s="48" t="s">
        <v>1044</v>
      </c>
      <c r="D173" s="193">
        <v>2</v>
      </c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191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187"/>
      <c r="AL173" s="183"/>
    </row>
    <row r="174" spans="1:38" ht="12.75" customHeight="1" x14ac:dyDescent="0.2">
      <c r="A174" s="48"/>
      <c r="B174" s="48"/>
      <c r="C174" s="48" t="s">
        <v>1045</v>
      </c>
      <c r="D174" s="193">
        <v>1</v>
      </c>
      <c r="E174" s="8"/>
      <c r="F174" s="8"/>
      <c r="G174" s="8">
        <v>1</v>
      </c>
      <c r="H174" s="8">
        <v>1</v>
      </c>
      <c r="I174" s="8">
        <v>1</v>
      </c>
      <c r="J174" s="8"/>
      <c r="K174" s="8"/>
      <c r="L174" s="8"/>
      <c r="M174" s="8"/>
      <c r="N174" s="8"/>
      <c r="O174" s="8"/>
      <c r="P174" s="8"/>
      <c r="Q174" s="8"/>
      <c r="R174" s="191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>
        <v>1</v>
      </c>
      <c r="AG174" s="8"/>
      <c r="AH174" s="8"/>
      <c r="AI174" s="8"/>
      <c r="AJ174" s="8"/>
      <c r="AK174" s="187"/>
      <c r="AL174" s="183"/>
    </row>
    <row r="175" spans="1:38" ht="12.75" customHeight="1" x14ac:dyDescent="0.2">
      <c r="A175" s="48"/>
      <c r="B175" s="48"/>
      <c r="C175" s="48"/>
      <c r="D175" s="4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191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187"/>
      <c r="AL175" s="183"/>
    </row>
    <row r="176" spans="1:38" ht="12.75" customHeight="1" x14ac:dyDescent="0.2">
      <c r="A176" s="48"/>
      <c r="B176" s="48" t="s">
        <v>1046</v>
      </c>
      <c r="C176" s="48" t="s">
        <v>1047</v>
      </c>
      <c r="D176" s="193">
        <v>2</v>
      </c>
      <c r="E176" s="8">
        <v>2</v>
      </c>
      <c r="F176" s="8">
        <v>2</v>
      </c>
      <c r="G176" s="8">
        <v>2</v>
      </c>
      <c r="H176" s="8">
        <v>2</v>
      </c>
      <c r="I176" s="8">
        <v>2</v>
      </c>
      <c r="J176" s="8">
        <v>2</v>
      </c>
      <c r="K176" s="8">
        <v>2</v>
      </c>
      <c r="L176" s="8">
        <v>2</v>
      </c>
      <c r="M176" s="8">
        <v>2</v>
      </c>
      <c r="N176" s="8">
        <v>2</v>
      </c>
      <c r="O176" s="8">
        <v>2</v>
      </c>
      <c r="P176" s="8">
        <v>2</v>
      </c>
      <c r="Q176" s="8">
        <v>2</v>
      </c>
      <c r="R176" s="191"/>
      <c r="S176" s="8"/>
      <c r="T176" s="8"/>
      <c r="U176" s="8">
        <v>2</v>
      </c>
      <c r="V176" s="8">
        <v>2</v>
      </c>
      <c r="W176" s="8"/>
      <c r="X176" s="8">
        <v>2</v>
      </c>
      <c r="Y176" s="8"/>
      <c r="Z176" s="8">
        <v>2</v>
      </c>
      <c r="AA176" s="8"/>
      <c r="AB176" s="8">
        <v>2</v>
      </c>
      <c r="AC176" s="8">
        <v>2</v>
      </c>
      <c r="AD176" s="8">
        <v>2</v>
      </c>
      <c r="AE176" s="8">
        <v>2</v>
      </c>
      <c r="AF176" s="8">
        <v>2</v>
      </c>
      <c r="AG176" s="8">
        <v>2</v>
      </c>
      <c r="AH176" s="8">
        <v>2</v>
      </c>
      <c r="AI176" s="8">
        <v>2</v>
      </c>
      <c r="AJ176" s="8">
        <v>2</v>
      </c>
      <c r="AK176" s="187"/>
      <c r="AL176" s="183"/>
    </row>
    <row r="177" spans="1:43" ht="12.75" customHeight="1" x14ac:dyDescent="0.2">
      <c r="A177" s="48"/>
      <c r="B177" s="208" t="s">
        <v>1048</v>
      </c>
      <c r="C177" s="48" t="s">
        <v>1049</v>
      </c>
      <c r="D177" s="193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191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187"/>
      <c r="AL177" s="183"/>
    </row>
    <row r="178" spans="1:43" ht="12.75" customHeight="1" x14ac:dyDescent="0.2">
      <c r="A178" s="48"/>
      <c r="B178" s="48"/>
      <c r="C178" s="48" t="s">
        <v>1050</v>
      </c>
      <c r="D178" s="193">
        <v>2</v>
      </c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191">
        <v>2</v>
      </c>
      <c r="S178" s="8">
        <v>2</v>
      </c>
      <c r="T178" s="8">
        <v>2</v>
      </c>
      <c r="U178" s="8"/>
      <c r="V178" s="8"/>
      <c r="W178" s="8">
        <v>2</v>
      </c>
      <c r="X178" s="8"/>
      <c r="Y178" s="8">
        <v>2</v>
      </c>
      <c r="Z178" s="8"/>
      <c r="AA178" s="8">
        <v>2</v>
      </c>
      <c r="AB178" s="8"/>
      <c r="AC178" s="8"/>
      <c r="AD178" s="8"/>
      <c r="AE178" s="8"/>
      <c r="AF178" s="8"/>
      <c r="AG178" s="8"/>
      <c r="AH178" s="8"/>
      <c r="AI178" s="8"/>
      <c r="AJ178" s="8"/>
      <c r="AK178" s="187"/>
      <c r="AL178" s="183"/>
    </row>
    <row r="179" spans="1:43" ht="12.75" customHeight="1" x14ac:dyDescent="0.2">
      <c r="A179" s="48"/>
      <c r="B179" s="48"/>
      <c r="C179" s="48" t="s">
        <v>1051</v>
      </c>
      <c r="D179" s="193">
        <v>0</v>
      </c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191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187"/>
      <c r="AL179" s="183"/>
    </row>
    <row r="180" spans="1:43" ht="12.75" customHeight="1" x14ac:dyDescent="0.2">
      <c r="A180" s="48"/>
      <c r="B180" s="48"/>
      <c r="C180" s="48"/>
      <c r="D180" s="193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191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187"/>
      <c r="AL180" s="183"/>
    </row>
    <row r="181" spans="1:43" ht="12.75" customHeight="1" x14ac:dyDescent="0.2">
      <c r="A181" s="48"/>
      <c r="B181" s="48" t="s">
        <v>1052</v>
      </c>
      <c r="C181" s="48" t="s">
        <v>1053</v>
      </c>
      <c r="D181" s="193">
        <v>2</v>
      </c>
      <c r="E181" s="8">
        <v>2</v>
      </c>
      <c r="F181" s="8">
        <v>2</v>
      </c>
      <c r="G181" s="8">
        <v>2</v>
      </c>
      <c r="H181" s="8">
        <v>2</v>
      </c>
      <c r="I181" s="8">
        <v>2</v>
      </c>
      <c r="J181" s="8">
        <v>2</v>
      </c>
      <c r="K181" s="8">
        <v>2</v>
      </c>
      <c r="L181" s="8">
        <v>2</v>
      </c>
      <c r="M181" s="8">
        <v>2</v>
      </c>
      <c r="N181" s="8">
        <v>2</v>
      </c>
      <c r="O181" s="8">
        <v>2</v>
      </c>
      <c r="P181" s="8">
        <v>2</v>
      </c>
      <c r="Q181" s="8">
        <v>2</v>
      </c>
      <c r="R181" s="8">
        <v>2</v>
      </c>
      <c r="S181" s="8">
        <v>2</v>
      </c>
      <c r="T181" s="8">
        <v>2</v>
      </c>
      <c r="U181" s="8">
        <v>2</v>
      </c>
      <c r="V181" s="8">
        <v>2</v>
      </c>
      <c r="W181" s="8">
        <v>2</v>
      </c>
      <c r="X181" s="8">
        <v>2</v>
      </c>
      <c r="Y181" s="8">
        <v>2</v>
      </c>
      <c r="Z181" s="8">
        <v>2</v>
      </c>
      <c r="AA181" s="8">
        <v>2</v>
      </c>
      <c r="AB181" s="8">
        <v>2</v>
      </c>
      <c r="AC181" s="8">
        <v>2</v>
      </c>
      <c r="AD181" s="8">
        <v>2</v>
      </c>
      <c r="AE181" s="8">
        <v>2</v>
      </c>
      <c r="AF181" s="8">
        <v>2</v>
      </c>
      <c r="AG181" s="8">
        <v>2</v>
      </c>
      <c r="AH181" s="8">
        <v>2</v>
      </c>
      <c r="AI181" s="8">
        <v>2</v>
      </c>
      <c r="AJ181" s="8">
        <v>2</v>
      </c>
      <c r="AK181" s="187"/>
      <c r="AL181" s="183"/>
    </row>
    <row r="182" spans="1:43" ht="12.75" customHeight="1" x14ac:dyDescent="0.2">
      <c r="A182" s="48"/>
      <c r="B182" s="48" t="s">
        <v>116</v>
      </c>
      <c r="C182" s="48" t="s">
        <v>914</v>
      </c>
      <c r="D182" s="193">
        <v>0</v>
      </c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191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187"/>
      <c r="AL182" s="183"/>
    </row>
    <row r="183" spans="1:43" ht="12.75" customHeight="1" x14ac:dyDescent="0.2">
      <c r="A183" s="48"/>
      <c r="B183" s="48"/>
      <c r="C183" s="48"/>
      <c r="D183" s="193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191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187"/>
      <c r="AL183" s="183"/>
    </row>
    <row r="184" spans="1:43" ht="12.75" customHeight="1" x14ac:dyDescent="0.2">
      <c r="A184" s="48"/>
      <c r="B184" s="48"/>
      <c r="C184" s="48"/>
      <c r="D184" s="193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191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187"/>
      <c r="AL184" s="183"/>
    </row>
    <row r="185" spans="1:43" ht="12.75" customHeight="1" x14ac:dyDescent="0.2">
      <c r="A185" s="48"/>
      <c r="B185" s="48" t="s">
        <v>1054</v>
      </c>
      <c r="C185" s="48" t="s">
        <v>1055</v>
      </c>
      <c r="D185" s="193">
        <v>3</v>
      </c>
      <c r="E185" s="8"/>
      <c r="F185" s="8"/>
      <c r="G185" s="8"/>
      <c r="H185" s="8"/>
      <c r="I185" s="8">
        <v>3</v>
      </c>
      <c r="J185" s="8"/>
      <c r="K185" s="8"/>
      <c r="L185" s="8">
        <v>3</v>
      </c>
      <c r="M185" s="8">
        <v>3</v>
      </c>
      <c r="N185" s="8"/>
      <c r="O185" s="8"/>
      <c r="P185" s="8"/>
      <c r="Q185" s="8">
        <v>3</v>
      </c>
      <c r="R185" s="191">
        <v>3</v>
      </c>
      <c r="S185" s="8">
        <v>3</v>
      </c>
      <c r="T185" s="8">
        <v>3</v>
      </c>
      <c r="U185" s="8"/>
      <c r="V185" s="8"/>
      <c r="W185" s="8"/>
      <c r="X185" s="8">
        <v>3</v>
      </c>
      <c r="Y185" s="8">
        <v>3</v>
      </c>
      <c r="Z185" s="8"/>
      <c r="AA185" s="8">
        <v>3</v>
      </c>
      <c r="AB185" s="8">
        <v>3</v>
      </c>
      <c r="AC185" s="8">
        <v>3</v>
      </c>
      <c r="AD185" s="8"/>
      <c r="AE185" s="8">
        <v>3</v>
      </c>
      <c r="AF185" s="8"/>
      <c r="AG185" s="8"/>
      <c r="AH185" s="8"/>
      <c r="AI185" s="8">
        <v>3</v>
      </c>
      <c r="AJ185" s="8"/>
      <c r="AK185" s="187"/>
      <c r="AL185" s="183"/>
    </row>
    <row r="186" spans="1:43" ht="12.75" customHeight="1" x14ac:dyDescent="0.2">
      <c r="A186" s="48"/>
      <c r="B186" s="48"/>
      <c r="C186" s="48" t="s">
        <v>1056</v>
      </c>
      <c r="D186" s="193">
        <v>2</v>
      </c>
      <c r="E186" s="8"/>
      <c r="F186" s="8"/>
      <c r="G186" s="8">
        <v>2</v>
      </c>
      <c r="H186" s="8">
        <v>2</v>
      </c>
      <c r="I186" s="8"/>
      <c r="J186" s="8">
        <v>2</v>
      </c>
      <c r="K186" s="8">
        <v>2</v>
      </c>
      <c r="L186" s="8"/>
      <c r="M186" s="8"/>
      <c r="N186" s="8">
        <v>2</v>
      </c>
      <c r="O186" s="8">
        <v>2</v>
      </c>
      <c r="P186" s="8">
        <v>2</v>
      </c>
      <c r="Q186" s="8"/>
      <c r="R186" s="191"/>
      <c r="S186" s="8"/>
      <c r="T186" s="8"/>
      <c r="U186" s="8">
        <v>2</v>
      </c>
      <c r="V186" s="8">
        <v>2</v>
      </c>
      <c r="W186" s="8"/>
      <c r="X186" s="8"/>
      <c r="Y186" s="8"/>
      <c r="Z186" s="8">
        <v>2</v>
      </c>
      <c r="AA186" s="8"/>
      <c r="AB186" s="8"/>
      <c r="AC186" s="8"/>
      <c r="AD186" s="8">
        <v>2</v>
      </c>
      <c r="AE186" s="8"/>
      <c r="AF186" s="8">
        <v>2</v>
      </c>
      <c r="AG186" s="8">
        <v>2</v>
      </c>
      <c r="AH186" s="8">
        <v>2</v>
      </c>
      <c r="AI186" s="8"/>
      <c r="AJ186" s="8">
        <v>2</v>
      </c>
      <c r="AK186" s="187"/>
      <c r="AL186" s="183"/>
    </row>
    <row r="187" spans="1:43" ht="12.75" customHeight="1" x14ac:dyDescent="0.2">
      <c r="A187" s="48"/>
      <c r="B187" s="48"/>
      <c r="C187" s="48" t="s">
        <v>1057</v>
      </c>
      <c r="D187" s="193">
        <v>1</v>
      </c>
      <c r="E187" s="8">
        <v>1</v>
      </c>
      <c r="F187" s="8">
        <v>1</v>
      </c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191"/>
      <c r="S187" s="8"/>
      <c r="T187" s="8"/>
      <c r="U187" s="8"/>
      <c r="V187" s="8"/>
      <c r="W187" s="8">
        <v>1</v>
      </c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13"/>
      <c r="AM187" s="13"/>
      <c r="AN187" s="13"/>
      <c r="AO187" s="13"/>
      <c r="AP187" s="13"/>
      <c r="AQ187" s="13"/>
    </row>
    <row r="188" spans="1:43" ht="12.75" customHeight="1" x14ac:dyDescent="0.2">
      <c r="A188" s="48"/>
      <c r="B188" s="48"/>
      <c r="C188" s="48"/>
      <c r="D188" s="193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191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13"/>
      <c r="AM188" s="13"/>
      <c r="AN188" s="13"/>
      <c r="AO188" s="13"/>
      <c r="AP188" s="13"/>
      <c r="AQ188" s="13"/>
    </row>
    <row r="189" spans="1:43" ht="12.75" customHeight="1" x14ac:dyDescent="0.2">
      <c r="A189" s="48"/>
      <c r="B189" s="48" t="s">
        <v>1058</v>
      </c>
      <c r="C189" s="48" t="s">
        <v>905</v>
      </c>
      <c r="D189" s="193">
        <v>1</v>
      </c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191">
        <v>1</v>
      </c>
      <c r="S189" s="8"/>
      <c r="T189" s="8">
        <v>1</v>
      </c>
      <c r="U189" s="8"/>
      <c r="V189" s="8"/>
      <c r="W189" s="8"/>
      <c r="X189" s="8">
        <v>1</v>
      </c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13"/>
      <c r="AM189" s="13"/>
      <c r="AN189" s="13"/>
      <c r="AO189" s="13"/>
      <c r="AP189" s="13"/>
      <c r="AQ189" s="13"/>
    </row>
    <row r="190" spans="1:43" ht="12.75" customHeight="1" x14ac:dyDescent="0.2">
      <c r="A190" s="48"/>
      <c r="B190" s="48"/>
      <c r="C190" s="48" t="s">
        <v>930</v>
      </c>
      <c r="D190" s="193">
        <v>0</v>
      </c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191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187"/>
      <c r="AL190" s="183"/>
    </row>
    <row r="191" spans="1:43" ht="12.75" customHeight="1" x14ac:dyDescent="0.2">
      <c r="A191" s="48"/>
      <c r="B191" s="48"/>
      <c r="C191" s="48"/>
      <c r="D191" s="193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191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187"/>
      <c r="AL191" s="183"/>
    </row>
    <row r="192" spans="1:43" ht="12.75" customHeight="1" x14ac:dyDescent="0.2">
      <c r="A192" s="48"/>
      <c r="B192" s="48" t="s">
        <v>1059</v>
      </c>
      <c r="C192" s="48" t="s">
        <v>905</v>
      </c>
      <c r="D192" s="193">
        <v>0</v>
      </c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191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187"/>
      <c r="AL192" s="183"/>
    </row>
    <row r="193" spans="1:38" ht="12.75" customHeight="1" x14ac:dyDescent="0.2">
      <c r="A193" s="48"/>
      <c r="B193" s="209" t="s">
        <v>1060</v>
      </c>
      <c r="C193" s="48" t="s">
        <v>930</v>
      </c>
      <c r="D193" s="193">
        <v>1</v>
      </c>
      <c r="E193" s="8">
        <v>1</v>
      </c>
      <c r="F193" s="8">
        <v>1</v>
      </c>
      <c r="G193" s="8">
        <v>1</v>
      </c>
      <c r="H193" s="8">
        <v>1</v>
      </c>
      <c r="I193" s="8">
        <v>1</v>
      </c>
      <c r="J193" s="8">
        <v>1</v>
      </c>
      <c r="K193" s="8">
        <v>1</v>
      </c>
      <c r="L193" s="8">
        <v>1</v>
      </c>
      <c r="M193" s="8">
        <v>1</v>
      </c>
      <c r="N193" s="8">
        <v>1</v>
      </c>
      <c r="O193" s="8">
        <v>1</v>
      </c>
      <c r="P193" s="8">
        <v>1</v>
      </c>
      <c r="Q193" s="8">
        <v>1</v>
      </c>
      <c r="R193" s="191"/>
      <c r="S193" s="8">
        <v>1</v>
      </c>
      <c r="T193" s="8"/>
      <c r="U193" s="8">
        <v>1</v>
      </c>
      <c r="V193" s="8">
        <v>1</v>
      </c>
      <c r="W193" s="8">
        <v>1</v>
      </c>
      <c r="X193" s="8"/>
      <c r="Y193" s="8">
        <v>1</v>
      </c>
      <c r="Z193" s="8">
        <v>1</v>
      </c>
      <c r="AA193" s="8">
        <v>1</v>
      </c>
      <c r="AB193" s="8">
        <v>1</v>
      </c>
      <c r="AC193" s="8">
        <v>1</v>
      </c>
      <c r="AD193" s="8">
        <v>1</v>
      </c>
      <c r="AE193" s="8">
        <v>1</v>
      </c>
      <c r="AF193" s="8">
        <v>1</v>
      </c>
      <c r="AG193" s="8">
        <v>1</v>
      </c>
      <c r="AH193" s="8">
        <v>1</v>
      </c>
      <c r="AI193" s="8">
        <v>1</v>
      </c>
      <c r="AJ193" s="8">
        <v>1</v>
      </c>
      <c r="AK193" s="187"/>
      <c r="AL193" s="183"/>
    </row>
    <row r="194" spans="1:38" ht="12.75" customHeight="1" x14ac:dyDescent="0.2">
      <c r="A194" s="48"/>
      <c r="B194" s="48"/>
      <c r="C194" s="48"/>
      <c r="D194" s="193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191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187"/>
      <c r="AL194" s="183"/>
    </row>
    <row r="195" spans="1:38" ht="12.75" customHeight="1" x14ac:dyDescent="0.2">
      <c r="A195" s="48"/>
      <c r="B195" s="48"/>
      <c r="C195" s="48"/>
      <c r="D195" s="193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191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187"/>
      <c r="AL195" s="183"/>
    </row>
    <row r="196" spans="1:38" ht="12.75" customHeight="1" x14ac:dyDescent="0.2">
      <c r="A196" s="48"/>
      <c r="B196" s="48" t="s">
        <v>1061</v>
      </c>
      <c r="C196" s="48" t="s">
        <v>996</v>
      </c>
      <c r="D196" s="193">
        <v>2</v>
      </c>
      <c r="E196" s="8">
        <v>2</v>
      </c>
      <c r="F196" s="8">
        <v>2</v>
      </c>
      <c r="G196" s="8">
        <v>2</v>
      </c>
      <c r="H196" s="8">
        <v>2</v>
      </c>
      <c r="I196" s="8">
        <v>2</v>
      </c>
      <c r="J196" s="8">
        <v>2</v>
      </c>
      <c r="K196" s="8">
        <v>2</v>
      </c>
      <c r="L196" s="8">
        <v>2</v>
      </c>
      <c r="M196" s="8">
        <v>2</v>
      </c>
      <c r="N196" s="8">
        <v>2</v>
      </c>
      <c r="O196" s="8">
        <v>2</v>
      </c>
      <c r="P196" s="8">
        <v>2</v>
      </c>
      <c r="Q196" s="8">
        <v>2</v>
      </c>
      <c r="R196" s="8">
        <v>2</v>
      </c>
      <c r="S196" s="8">
        <v>2</v>
      </c>
      <c r="T196" s="8">
        <v>2</v>
      </c>
      <c r="U196" s="8">
        <v>2</v>
      </c>
      <c r="V196" s="8">
        <v>2</v>
      </c>
      <c r="W196" s="8">
        <v>2</v>
      </c>
      <c r="X196" s="8">
        <v>2</v>
      </c>
      <c r="Y196" s="8">
        <v>2</v>
      </c>
      <c r="Z196" s="8">
        <v>2</v>
      </c>
      <c r="AA196" s="8">
        <v>2</v>
      </c>
      <c r="AB196" s="8">
        <v>2</v>
      </c>
      <c r="AC196" s="8">
        <v>2</v>
      </c>
      <c r="AD196" s="8">
        <v>2</v>
      </c>
      <c r="AE196" s="8">
        <v>2</v>
      </c>
      <c r="AF196" s="8">
        <v>2</v>
      </c>
      <c r="AG196" s="8">
        <v>2</v>
      </c>
      <c r="AH196" s="8">
        <v>2</v>
      </c>
      <c r="AI196" s="8">
        <v>2</v>
      </c>
      <c r="AJ196" s="8">
        <v>2</v>
      </c>
      <c r="AK196" s="187"/>
      <c r="AL196" s="183"/>
    </row>
    <row r="197" spans="1:38" ht="12.75" customHeight="1" x14ac:dyDescent="0.2">
      <c r="A197" s="48"/>
      <c r="B197" s="48"/>
      <c r="C197" s="48" t="s">
        <v>1062</v>
      </c>
      <c r="D197" s="193">
        <v>0</v>
      </c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191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187"/>
      <c r="AL197" s="183"/>
    </row>
    <row r="198" spans="1:38" ht="12.75" customHeight="1" x14ac:dyDescent="0.2">
      <c r="A198" s="48"/>
      <c r="B198" s="48"/>
      <c r="C198" s="48"/>
      <c r="D198" s="193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191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187"/>
      <c r="AL198" s="183"/>
    </row>
    <row r="199" spans="1:38" ht="12.75" customHeight="1" x14ac:dyDescent="0.2">
      <c r="A199" s="602"/>
      <c r="B199" s="48" t="s">
        <v>1063</v>
      </c>
      <c r="C199" s="48"/>
      <c r="D199" s="193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191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187"/>
      <c r="AL199" s="183"/>
    </row>
    <row r="200" spans="1:38" ht="12.75" customHeight="1" x14ac:dyDescent="0.2">
      <c r="A200" s="514"/>
      <c r="B200" s="48" t="s">
        <v>1064</v>
      </c>
      <c r="C200" s="48" t="s">
        <v>1065</v>
      </c>
      <c r="D200" s="193">
        <v>3</v>
      </c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191">
        <v>3</v>
      </c>
      <c r="S200" s="8">
        <v>3</v>
      </c>
      <c r="T200" s="8">
        <v>3</v>
      </c>
      <c r="U200" s="8"/>
      <c r="V200" s="8"/>
      <c r="W200" s="8"/>
      <c r="X200" s="8">
        <v>3</v>
      </c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187"/>
      <c r="AL200" s="183"/>
    </row>
    <row r="201" spans="1:38" ht="12.75" customHeight="1" x14ac:dyDescent="0.2">
      <c r="A201" s="48"/>
      <c r="B201" s="48" t="s">
        <v>1066</v>
      </c>
      <c r="C201" s="48" t="s">
        <v>1067</v>
      </c>
      <c r="D201" s="193">
        <v>2</v>
      </c>
      <c r="E201" s="8">
        <v>2</v>
      </c>
      <c r="F201" s="8">
        <v>2</v>
      </c>
      <c r="G201" s="8">
        <v>2</v>
      </c>
      <c r="H201" s="8">
        <v>2</v>
      </c>
      <c r="I201" s="8">
        <v>2</v>
      </c>
      <c r="J201" s="8">
        <v>2</v>
      </c>
      <c r="K201" s="8">
        <v>2</v>
      </c>
      <c r="L201" s="8">
        <v>2</v>
      </c>
      <c r="M201" s="8">
        <v>2</v>
      </c>
      <c r="N201" s="8">
        <v>2</v>
      </c>
      <c r="O201" s="8">
        <v>2</v>
      </c>
      <c r="P201" s="8">
        <v>2</v>
      </c>
      <c r="Q201" s="8">
        <v>2</v>
      </c>
      <c r="R201" s="191"/>
      <c r="S201" s="8"/>
      <c r="T201" s="8"/>
      <c r="U201" s="8">
        <v>2</v>
      </c>
      <c r="V201" s="8">
        <v>2</v>
      </c>
      <c r="W201" s="8">
        <v>2</v>
      </c>
      <c r="X201" s="8"/>
      <c r="Y201" s="8"/>
      <c r="Z201" s="8">
        <v>2</v>
      </c>
      <c r="AA201" s="8">
        <v>2</v>
      </c>
      <c r="AB201" s="8">
        <v>2</v>
      </c>
      <c r="AC201" s="8"/>
      <c r="AD201" s="8">
        <v>2</v>
      </c>
      <c r="AE201" s="8">
        <v>2</v>
      </c>
      <c r="AF201" s="8">
        <v>2</v>
      </c>
      <c r="AG201" s="8">
        <v>2</v>
      </c>
      <c r="AH201" s="8">
        <v>2</v>
      </c>
      <c r="AI201" s="8">
        <v>2</v>
      </c>
      <c r="AJ201" s="8">
        <v>2</v>
      </c>
      <c r="AK201" s="187"/>
      <c r="AL201" s="183"/>
    </row>
    <row r="202" spans="1:38" ht="12.75" customHeight="1" x14ac:dyDescent="0.2">
      <c r="A202" s="48"/>
      <c r="B202" s="48" t="s">
        <v>1068</v>
      </c>
      <c r="C202" s="48" t="s">
        <v>939</v>
      </c>
      <c r="D202" s="193">
        <v>1</v>
      </c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191"/>
      <c r="S202" s="8"/>
      <c r="T202" s="8"/>
      <c r="U202" s="8"/>
      <c r="V202" s="8"/>
      <c r="W202" s="8"/>
      <c r="X202" s="8"/>
      <c r="Y202" s="8">
        <v>1</v>
      </c>
      <c r="Z202" s="8"/>
      <c r="AA202" s="8"/>
      <c r="AB202" s="8"/>
      <c r="AC202" s="8">
        <v>1</v>
      </c>
      <c r="AD202" s="8"/>
      <c r="AE202" s="8"/>
      <c r="AF202" s="8"/>
      <c r="AG202" s="8"/>
      <c r="AH202" s="8"/>
      <c r="AI202" s="8"/>
      <c r="AJ202" s="8"/>
      <c r="AK202" s="187"/>
      <c r="AL202" s="183"/>
    </row>
    <row r="203" spans="1:38" ht="12.75" customHeight="1" x14ac:dyDescent="0.2">
      <c r="A203" s="602"/>
      <c r="B203" s="48" t="s">
        <v>1069</v>
      </c>
      <c r="C203" s="48" t="s">
        <v>930</v>
      </c>
      <c r="D203" s="193">
        <v>0</v>
      </c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191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187"/>
      <c r="AL203" s="183"/>
    </row>
    <row r="204" spans="1:38" ht="12.75" customHeight="1" x14ac:dyDescent="0.2">
      <c r="A204" s="514"/>
      <c r="B204" s="48" t="s">
        <v>1070</v>
      </c>
      <c r="C204" s="48"/>
      <c r="D204" s="193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191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187"/>
      <c r="AL204" s="183"/>
    </row>
    <row r="205" spans="1:38" ht="12.75" customHeight="1" x14ac:dyDescent="0.2">
      <c r="A205" s="48"/>
      <c r="B205" s="48" t="s">
        <v>1071</v>
      </c>
      <c r="C205" s="48"/>
      <c r="D205" s="193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191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187"/>
      <c r="AL205" s="183"/>
    </row>
    <row r="206" spans="1:38" ht="12.75" customHeight="1" x14ac:dyDescent="0.2">
      <c r="A206" s="48"/>
      <c r="B206" s="48" t="s">
        <v>1072</v>
      </c>
      <c r="C206" s="48"/>
      <c r="D206" s="193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191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187"/>
      <c r="AL206" s="183"/>
    </row>
    <row r="207" spans="1:38" ht="12.75" customHeight="1" x14ac:dyDescent="0.2">
      <c r="A207" s="48"/>
      <c r="B207" s="48"/>
      <c r="C207" s="48"/>
      <c r="D207" s="193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191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187"/>
      <c r="AL207" s="183"/>
    </row>
    <row r="208" spans="1:38" ht="12.75" customHeight="1" x14ac:dyDescent="0.2">
      <c r="A208" s="48"/>
      <c r="B208" s="48" t="s">
        <v>1073</v>
      </c>
      <c r="C208" s="48" t="s">
        <v>905</v>
      </c>
      <c r="D208" s="193">
        <v>5</v>
      </c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191">
        <v>5</v>
      </c>
      <c r="S208" s="8">
        <v>5</v>
      </c>
      <c r="T208" s="8">
        <v>5</v>
      </c>
      <c r="U208" s="8"/>
      <c r="V208" s="8"/>
      <c r="W208" s="8"/>
      <c r="X208" s="8">
        <v>5</v>
      </c>
      <c r="Y208" s="8">
        <v>5</v>
      </c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187"/>
      <c r="AL208" s="183"/>
    </row>
    <row r="209" spans="1:38" ht="12.75" customHeight="1" x14ac:dyDescent="0.2">
      <c r="A209" s="48"/>
      <c r="B209" s="202"/>
      <c r="C209" s="48" t="s">
        <v>907</v>
      </c>
      <c r="D209" s="193">
        <v>0</v>
      </c>
      <c r="E209" s="8">
        <v>0</v>
      </c>
      <c r="F209" s="8">
        <v>0</v>
      </c>
      <c r="G209" s="8">
        <v>0</v>
      </c>
      <c r="H209" s="8">
        <v>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191"/>
      <c r="S209" s="8"/>
      <c r="T209" s="8"/>
      <c r="U209" s="8">
        <v>0</v>
      </c>
      <c r="V209" s="8">
        <v>0</v>
      </c>
      <c r="W209" s="8">
        <v>0</v>
      </c>
      <c r="X209" s="8"/>
      <c r="Y209" s="8"/>
      <c r="Z209" s="8">
        <v>0</v>
      </c>
      <c r="AA209" s="8">
        <v>0</v>
      </c>
      <c r="AB209" s="8">
        <v>0</v>
      </c>
      <c r="AC209" s="8">
        <v>0</v>
      </c>
      <c r="AD209" s="8">
        <v>0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187"/>
      <c r="AL209" s="183"/>
    </row>
    <row r="210" spans="1:38" ht="12.75" customHeight="1" x14ac:dyDescent="0.2">
      <c r="A210" s="48"/>
      <c r="B210" s="202"/>
      <c r="C210" s="48"/>
      <c r="D210" s="193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191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187"/>
      <c r="AL210" s="183"/>
    </row>
    <row r="211" spans="1:38" ht="15" customHeight="1" x14ac:dyDescent="0.25">
      <c r="A211" s="605"/>
      <c r="B211" s="557"/>
      <c r="C211" s="211"/>
      <c r="D211" s="212">
        <v>100</v>
      </c>
      <c r="E211" s="187">
        <f t="shared" ref="E211:AJ211" si="8">SUM(E15:E209)</f>
        <v>87</v>
      </c>
      <c r="F211" s="187">
        <f t="shared" si="8"/>
        <v>75</v>
      </c>
      <c r="G211" s="187">
        <f t="shared" si="8"/>
        <v>82</v>
      </c>
      <c r="H211" s="187">
        <f t="shared" si="8"/>
        <v>83</v>
      </c>
      <c r="I211" s="187">
        <f t="shared" si="8"/>
        <v>82</v>
      </c>
      <c r="J211" s="187">
        <f t="shared" si="8"/>
        <v>87</v>
      </c>
      <c r="K211" s="187">
        <f t="shared" si="8"/>
        <v>78</v>
      </c>
      <c r="L211" s="187">
        <f t="shared" si="8"/>
        <v>84</v>
      </c>
      <c r="M211" s="187">
        <f t="shared" si="8"/>
        <v>75</v>
      </c>
      <c r="N211" s="187">
        <f t="shared" si="8"/>
        <v>77</v>
      </c>
      <c r="O211" s="187">
        <f t="shared" si="8"/>
        <v>75</v>
      </c>
      <c r="P211" s="187">
        <f t="shared" si="8"/>
        <v>78</v>
      </c>
      <c r="Q211" s="187">
        <f t="shared" si="8"/>
        <v>86</v>
      </c>
      <c r="R211" s="187">
        <f t="shared" si="8"/>
        <v>97</v>
      </c>
      <c r="S211" s="187">
        <f t="shared" si="8"/>
        <v>84</v>
      </c>
      <c r="T211" s="187">
        <f t="shared" si="8"/>
        <v>99</v>
      </c>
      <c r="U211" s="187">
        <f t="shared" si="8"/>
        <v>79</v>
      </c>
      <c r="V211" s="187">
        <f t="shared" si="8"/>
        <v>79</v>
      </c>
      <c r="W211" s="187">
        <f t="shared" si="8"/>
        <v>81</v>
      </c>
      <c r="X211" s="187">
        <f t="shared" si="8"/>
        <v>93</v>
      </c>
      <c r="Y211" s="187">
        <f t="shared" si="8"/>
        <v>86</v>
      </c>
      <c r="Z211" s="187">
        <f t="shared" si="8"/>
        <v>79</v>
      </c>
      <c r="AA211" s="187">
        <f t="shared" si="8"/>
        <v>87</v>
      </c>
      <c r="AB211" s="187">
        <f t="shared" si="8"/>
        <v>81</v>
      </c>
      <c r="AC211" s="187">
        <f t="shared" si="8"/>
        <v>79</v>
      </c>
      <c r="AD211" s="187">
        <f t="shared" si="8"/>
        <v>76</v>
      </c>
      <c r="AE211" s="187">
        <f t="shared" si="8"/>
        <v>80</v>
      </c>
      <c r="AF211" s="187">
        <f t="shared" si="8"/>
        <v>78</v>
      </c>
      <c r="AG211" s="187">
        <f t="shared" si="8"/>
        <v>77</v>
      </c>
      <c r="AH211" s="187">
        <f t="shared" si="8"/>
        <v>79</v>
      </c>
      <c r="AI211" s="187">
        <f t="shared" si="8"/>
        <v>75</v>
      </c>
      <c r="AJ211" s="187">
        <f t="shared" si="8"/>
        <v>80</v>
      </c>
      <c r="AK211" s="187"/>
      <c r="AL211" s="183"/>
    </row>
    <row r="212" spans="1:38" ht="15" customHeight="1" x14ac:dyDescent="0.25">
      <c r="A212" s="605"/>
      <c r="B212" s="557"/>
      <c r="C212" s="211"/>
      <c r="D212" s="212"/>
      <c r="E212" s="213" t="str">
        <f t="shared" ref="E212:AK212" si="9">IF(E211&gt;=95,"I",IF(E211&gt;=75,"II",IF(E211&gt;=60,"III",IF(E211&gt;=1,"IV"," "))))</f>
        <v>II</v>
      </c>
      <c r="F212" s="213" t="str">
        <f t="shared" si="9"/>
        <v>II</v>
      </c>
      <c r="G212" s="213" t="str">
        <f t="shared" si="9"/>
        <v>II</v>
      </c>
      <c r="H212" s="213" t="str">
        <f t="shared" si="9"/>
        <v>II</v>
      </c>
      <c r="I212" s="213" t="str">
        <f t="shared" si="9"/>
        <v>II</v>
      </c>
      <c r="J212" s="213" t="str">
        <f t="shared" si="9"/>
        <v>II</v>
      </c>
      <c r="K212" s="213" t="str">
        <f t="shared" si="9"/>
        <v>II</v>
      </c>
      <c r="L212" s="213" t="str">
        <f t="shared" si="9"/>
        <v>II</v>
      </c>
      <c r="M212" s="213" t="str">
        <f t="shared" si="9"/>
        <v>II</v>
      </c>
      <c r="N212" s="213" t="str">
        <f t="shared" si="9"/>
        <v>II</v>
      </c>
      <c r="O212" s="213" t="str">
        <f t="shared" si="9"/>
        <v>II</v>
      </c>
      <c r="P212" s="213" t="str">
        <f t="shared" si="9"/>
        <v>II</v>
      </c>
      <c r="Q212" s="213" t="str">
        <f t="shared" si="9"/>
        <v>II</v>
      </c>
      <c r="R212" s="213" t="str">
        <f t="shared" si="9"/>
        <v>I</v>
      </c>
      <c r="S212" s="213" t="str">
        <f t="shared" si="9"/>
        <v>II</v>
      </c>
      <c r="T212" s="213" t="str">
        <f t="shared" si="9"/>
        <v>I</v>
      </c>
      <c r="U212" s="213" t="str">
        <f t="shared" si="9"/>
        <v>II</v>
      </c>
      <c r="V212" s="213" t="str">
        <f t="shared" si="9"/>
        <v>II</v>
      </c>
      <c r="W212" s="213" t="str">
        <f t="shared" si="9"/>
        <v>II</v>
      </c>
      <c r="X212" s="213" t="str">
        <f t="shared" si="9"/>
        <v>II</v>
      </c>
      <c r="Y212" s="213" t="str">
        <f t="shared" si="9"/>
        <v>II</v>
      </c>
      <c r="Z212" s="213" t="str">
        <f t="shared" si="9"/>
        <v>II</v>
      </c>
      <c r="AA212" s="213" t="str">
        <f t="shared" si="9"/>
        <v>II</v>
      </c>
      <c r="AB212" s="213" t="str">
        <f t="shared" si="9"/>
        <v>II</v>
      </c>
      <c r="AC212" s="213" t="str">
        <f t="shared" si="9"/>
        <v>II</v>
      </c>
      <c r="AD212" s="213" t="str">
        <f t="shared" si="9"/>
        <v>II</v>
      </c>
      <c r="AE212" s="213" t="str">
        <f t="shared" si="9"/>
        <v>II</v>
      </c>
      <c r="AF212" s="213" t="str">
        <f t="shared" si="9"/>
        <v>II</v>
      </c>
      <c r="AG212" s="213" t="str">
        <f t="shared" si="9"/>
        <v>II</v>
      </c>
      <c r="AH212" s="213" t="str">
        <f t="shared" si="9"/>
        <v>II</v>
      </c>
      <c r="AI212" s="213" t="str">
        <f t="shared" si="9"/>
        <v>II</v>
      </c>
      <c r="AJ212" s="213" t="str">
        <f t="shared" si="9"/>
        <v>II</v>
      </c>
      <c r="AK212" s="213" t="str">
        <f t="shared" si="9"/>
        <v xml:space="preserve"> </v>
      </c>
      <c r="AL212" s="183"/>
    </row>
    <row r="213" spans="1:38" ht="15" customHeight="1" x14ac:dyDescent="0.25">
      <c r="A213" s="214"/>
      <c r="B213" s="214"/>
      <c r="C213" s="214"/>
      <c r="D213" s="215"/>
      <c r="E213" s="216"/>
      <c r="F213" s="216"/>
      <c r="G213" s="216"/>
      <c r="H213" s="216"/>
      <c r="I213" s="216"/>
      <c r="J213" s="216"/>
      <c r="K213" s="217"/>
      <c r="L213" s="218"/>
      <c r="M213" s="218"/>
      <c r="N213" s="218"/>
      <c r="O213" s="218"/>
      <c r="P213" s="218"/>
      <c r="Q213" s="217"/>
      <c r="R213" s="219"/>
      <c r="S213" s="216"/>
      <c r="T213" s="216"/>
      <c r="U213" s="216"/>
      <c r="V213" s="216"/>
      <c r="W213" s="216"/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183"/>
    </row>
    <row r="214" spans="1:38" ht="15" customHeight="1" x14ac:dyDescent="0.25">
      <c r="B214" s="220" t="s">
        <v>1074</v>
      </c>
      <c r="C214" s="221" t="s">
        <v>1075</v>
      </c>
      <c r="D214" s="13" t="s">
        <v>1076</v>
      </c>
      <c r="F214" s="221"/>
      <c r="G214" s="221"/>
      <c r="I214" s="220"/>
      <c r="K214" s="606" t="s">
        <v>896</v>
      </c>
      <c r="L214" s="516"/>
      <c r="M214" s="516"/>
      <c r="N214" s="516"/>
      <c r="O214" s="516"/>
      <c r="P214" s="188" t="s">
        <v>897</v>
      </c>
      <c r="Q214" s="175">
        <f t="shared" ref="Q214:Q217" si="10">AQ14+AQ22+AQ30+AQ39</f>
        <v>2</v>
      </c>
      <c r="R214" s="191"/>
    </row>
    <row r="215" spans="1:38" ht="15" customHeight="1" x14ac:dyDescent="0.25">
      <c r="C215" s="221" t="s">
        <v>1077</v>
      </c>
      <c r="D215" s="13" t="s">
        <v>1078</v>
      </c>
      <c r="F215" s="221"/>
      <c r="G215" s="221"/>
      <c r="I215" s="220"/>
      <c r="K215" s="606" t="s">
        <v>896</v>
      </c>
      <c r="L215" s="516"/>
      <c r="M215" s="516"/>
      <c r="N215" s="516"/>
      <c r="O215" s="516"/>
      <c r="P215" s="188" t="s">
        <v>900</v>
      </c>
      <c r="Q215" s="175">
        <f t="shared" si="10"/>
        <v>30</v>
      </c>
      <c r="R215" s="191"/>
    </row>
    <row r="216" spans="1:38" ht="15" customHeight="1" x14ac:dyDescent="0.25">
      <c r="C216" s="221" t="s">
        <v>1079</v>
      </c>
      <c r="D216" s="13" t="s">
        <v>1080</v>
      </c>
      <c r="F216" s="221"/>
      <c r="G216" s="221"/>
      <c r="I216" s="220"/>
      <c r="K216" s="606" t="s">
        <v>902</v>
      </c>
      <c r="L216" s="516"/>
      <c r="M216" s="516"/>
      <c r="N216" s="516"/>
      <c r="O216" s="516"/>
      <c r="P216" s="188" t="s">
        <v>903</v>
      </c>
      <c r="Q216" s="175">
        <f t="shared" si="10"/>
        <v>0</v>
      </c>
      <c r="R216" s="191"/>
    </row>
    <row r="217" spans="1:38" ht="15" customHeight="1" x14ac:dyDescent="0.25">
      <c r="C217" s="221" t="s">
        <v>1081</v>
      </c>
      <c r="D217" s="13" t="s">
        <v>1082</v>
      </c>
      <c r="F217" s="221"/>
      <c r="G217" s="221"/>
      <c r="I217" s="220"/>
      <c r="K217" s="603" t="s">
        <v>896</v>
      </c>
      <c r="L217" s="531"/>
      <c r="M217" s="531"/>
      <c r="N217" s="531"/>
      <c r="O217" s="531"/>
      <c r="P217" s="194" t="s">
        <v>906</v>
      </c>
      <c r="Q217" s="175">
        <f t="shared" si="10"/>
        <v>0</v>
      </c>
      <c r="R217" s="222"/>
    </row>
    <row r="218" spans="1:38" ht="12.75" customHeight="1" x14ac:dyDescent="0.2">
      <c r="K218" s="604" t="s">
        <v>908</v>
      </c>
      <c r="L218" s="516"/>
      <c r="M218" s="516"/>
      <c r="N218" s="516"/>
      <c r="O218" s="516"/>
      <c r="P218" s="223"/>
      <c r="Q218" s="224">
        <f>SUM(Q214:Q217)</f>
        <v>32</v>
      </c>
      <c r="R218" s="191"/>
    </row>
    <row r="219" spans="1:38" ht="12.75" customHeight="1" x14ac:dyDescent="0.2">
      <c r="B219" s="13"/>
    </row>
    <row r="220" spans="1:38" ht="12.75" customHeight="1" x14ac:dyDescent="0.2">
      <c r="B220" s="13"/>
    </row>
    <row r="221" spans="1:38" ht="12.75" customHeight="1" x14ac:dyDescent="0.2">
      <c r="D221" t="s">
        <v>2217</v>
      </c>
    </row>
    <row r="222" spans="1:38" ht="12.75" customHeight="1" x14ac:dyDescent="0.2">
      <c r="C222" t="s">
        <v>103</v>
      </c>
      <c r="D222" t="s">
        <v>2218</v>
      </c>
      <c r="E222" t="s">
        <v>50</v>
      </c>
    </row>
    <row r="223" spans="1:38" ht="12.75" customHeight="1" x14ac:dyDescent="0.2">
      <c r="D223" t="s">
        <v>2219</v>
      </c>
      <c r="E223" t="s">
        <v>50</v>
      </c>
    </row>
    <row r="224" spans="1:38" ht="12.75" customHeight="1" x14ac:dyDescent="0.2">
      <c r="D224" t="s">
        <v>2220</v>
      </c>
      <c r="E224" t="s">
        <v>50</v>
      </c>
    </row>
    <row r="225" spans="3:5" ht="12.75" customHeight="1" x14ac:dyDescent="0.2">
      <c r="D225" t="s">
        <v>2221</v>
      </c>
      <c r="E225" t="s">
        <v>50</v>
      </c>
    </row>
    <row r="226" spans="3:5" ht="12.75" customHeight="1" x14ac:dyDescent="0.2">
      <c r="D226" t="s">
        <v>2222</v>
      </c>
      <c r="E226" t="s">
        <v>50</v>
      </c>
    </row>
    <row r="227" spans="3:5" ht="12.75" customHeight="1" x14ac:dyDescent="0.2">
      <c r="D227" t="s">
        <v>2223</v>
      </c>
      <c r="E227" t="s">
        <v>50</v>
      </c>
    </row>
    <row r="228" spans="3:5" ht="12.75" customHeight="1" x14ac:dyDescent="0.2">
      <c r="D228" t="s">
        <v>2224</v>
      </c>
      <c r="E228" t="s">
        <v>50</v>
      </c>
    </row>
    <row r="229" spans="3:5" ht="12.75" customHeight="1" x14ac:dyDescent="0.2">
      <c r="D229" t="s">
        <v>2225</v>
      </c>
      <c r="E229" t="s">
        <v>50</v>
      </c>
    </row>
    <row r="230" spans="3:5" ht="12.75" customHeight="1" x14ac:dyDescent="0.2">
      <c r="D230" t="s">
        <v>2226</v>
      </c>
      <c r="E230" t="s">
        <v>50</v>
      </c>
    </row>
    <row r="231" spans="3:5" ht="12.75" customHeight="1" x14ac:dyDescent="0.2">
      <c r="D231" t="s">
        <v>875</v>
      </c>
      <c r="E231" t="s">
        <v>50</v>
      </c>
    </row>
    <row r="232" spans="3:5" ht="12.75" customHeight="1" x14ac:dyDescent="0.2">
      <c r="D232" t="s">
        <v>876</v>
      </c>
      <c r="E232" t="s">
        <v>50</v>
      </c>
    </row>
    <row r="233" spans="3:5" ht="12.75" customHeight="1" x14ac:dyDescent="0.2">
      <c r="D233" t="s">
        <v>877</v>
      </c>
      <c r="E233" t="s">
        <v>50</v>
      </c>
    </row>
    <row r="234" spans="3:5" ht="12.75" customHeight="1" x14ac:dyDescent="0.2">
      <c r="D234" t="s">
        <v>878</v>
      </c>
      <c r="E234" t="s">
        <v>50</v>
      </c>
    </row>
    <row r="235" spans="3:5" ht="12.75" customHeight="1" x14ac:dyDescent="0.2">
      <c r="C235" t="s">
        <v>106</v>
      </c>
      <c r="D235" t="s">
        <v>2218</v>
      </c>
      <c r="E235" t="s">
        <v>49</v>
      </c>
    </row>
    <row r="236" spans="3:5" ht="12.75" customHeight="1" x14ac:dyDescent="0.2">
      <c r="D236" t="s">
        <v>2219</v>
      </c>
      <c r="E236" t="s">
        <v>50</v>
      </c>
    </row>
    <row r="237" spans="3:5" ht="12.75" customHeight="1" x14ac:dyDescent="0.2">
      <c r="D237" t="s">
        <v>2220</v>
      </c>
      <c r="E237" t="s">
        <v>49</v>
      </c>
    </row>
    <row r="238" spans="3:5" ht="12.75" customHeight="1" x14ac:dyDescent="0.2">
      <c r="D238" t="s">
        <v>2227</v>
      </c>
      <c r="E238" t="s">
        <v>50</v>
      </c>
    </row>
    <row r="239" spans="3:5" ht="12.75" customHeight="1" x14ac:dyDescent="0.2">
      <c r="D239" t="s">
        <v>2228</v>
      </c>
      <c r="E239" t="s">
        <v>50</v>
      </c>
    </row>
    <row r="240" spans="3:5" ht="12.75" customHeight="1" x14ac:dyDescent="0.2">
      <c r="D240" t="s">
        <v>2222</v>
      </c>
      <c r="E240" t="s">
        <v>50</v>
      </c>
    </row>
    <row r="241" spans="3:5" ht="12.75" customHeight="1" x14ac:dyDescent="0.2">
      <c r="D241" t="s">
        <v>2223</v>
      </c>
      <c r="E241" t="s">
        <v>50</v>
      </c>
    </row>
    <row r="242" spans="3:5" ht="12.75" customHeight="1" x14ac:dyDescent="0.2">
      <c r="D242" t="s">
        <v>2225</v>
      </c>
      <c r="E242" t="s">
        <v>50</v>
      </c>
    </row>
    <row r="243" spans="3:5" ht="12.75" customHeight="1" x14ac:dyDescent="0.2">
      <c r="D243" t="s">
        <v>2226</v>
      </c>
      <c r="E243" t="s">
        <v>50</v>
      </c>
    </row>
    <row r="244" spans="3:5" ht="12.75" customHeight="1" x14ac:dyDescent="0.2">
      <c r="D244" t="s">
        <v>875</v>
      </c>
      <c r="E244" t="s">
        <v>50</v>
      </c>
    </row>
    <row r="245" spans="3:5" ht="12.75" customHeight="1" x14ac:dyDescent="0.2">
      <c r="C245" t="s">
        <v>109</v>
      </c>
      <c r="D245" t="s">
        <v>2218</v>
      </c>
      <c r="E245" t="s">
        <v>50</v>
      </c>
    </row>
    <row r="246" spans="3:5" ht="12.75" customHeight="1" x14ac:dyDescent="0.2">
      <c r="D246" t="s">
        <v>2219</v>
      </c>
      <c r="E246" t="s">
        <v>50</v>
      </c>
    </row>
    <row r="247" spans="3:5" ht="12.75" customHeight="1" x14ac:dyDescent="0.2">
      <c r="D247" t="s">
        <v>2229</v>
      </c>
      <c r="E247" t="s">
        <v>50</v>
      </c>
    </row>
    <row r="248" spans="3:5" ht="12.75" customHeight="1" x14ac:dyDescent="0.2">
      <c r="D248" t="s">
        <v>2230</v>
      </c>
      <c r="E248" t="s">
        <v>50</v>
      </c>
    </row>
    <row r="249" spans="3:5" ht="12.75" customHeight="1" x14ac:dyDescent="0.2">
      <c r="D249" t="s">
        <v>2227</v>
      </c>
      <c r="E249" t="s">
        <v>50</v>
      </c>
    </row>
    <row r="250" spans="3:5" ht="12.75" customHeight="1" x14ac:dyDescent="0.2">
      <c r="D250" t="s">
        <v>2228</v>
      </c>
      <c r="E250" t="s">
        <v>50</v>
      </c>
    </row>
    <row r="251" spans="3:5" ht="12.75" customHeight="1" x14ac:dyDescent="0.2">
      <c r="D251" t="s">
        <v>2222</v>
      </c>
      <c r="E251" t="s">
        <v>50</v>
      </c>
    </row>
    <row r="252" spans="3:5" ht="12.75" customHeight="1" x14ac:dyDescent="0.2">
      <c r="D252" t="s">
        <v>2223</v>
      </c>
      <c r="E252" t="s">
        <v>50</v>
      </c>
    </row>
    <row r="253" spans="3:5" ht="12.75" customHeight="1" x14ac:dyDescent="0.2">
      <c r="D253" t="s">
        <v>2224</v>
      </c>
      <c r="E253" t="s">
        <v>50</v>
      </c>
    </row>
    <row r="254" spans="3:5" ht="12.75" customHeight="1" x14ac:dyDescent="0.2"/>
    <row r="255" spans="3:5" ht="12.75" customHeight="1" x14ac:dyDescent="0.2"/>
    <row r="256" spans="3:5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</sheetData>
  <mergeCells count="76">
    <mergeCell ref="A1:AL1"/>
    <mergeCell ref="A2:AK2"/>
    <mergeCell ref="D4:D8"/>
    <mergeCell ref="E4:E8"/>
    <mergeCell ref="F4:F8"/>
    <mergeCell ref="G4:G8"/>
    <mergeCell ref="H4:H8"/>
    <mergeCell ref="AH4:AH8"/>
    <mergeCell ref="AK4:AK8"/>
    <mergeCell ref="V4:V8"/>
    <mergeCell ref="I4:I8"/>
    <mergeCell ref="J4:J8"/>
    <mergeCell ref="E12:AK12"/>
    <mergeCell ref="AI4:AI8"/>
    <mergeCell ref="AJ4:AJ8"/>
    <mergeCell ref="AM14:AO14"/>
    <mergeCell ref="AM15:AO15"/>
    <mergeCell ref="W4:W8"/>
    <mergeCell ref="X4:X8"/>
    <mergeCell ref="Y4:Y8"/>
    <mergeCell ref="Z4:Z8"/>
    <mergeCell ref="AA4:AA8"/>
    <mergeCell ref="AB4:AB8"/>
    <mergeCell ref="AC4:AC8"/>
    <mergeCell ref="AD4:AD8"/>
    <mergeCell ref="AE4:AE8"/>
    <mergeCell ref="AF4:AF8"/>
    <mergeCell ref="AG4:AG8"/>
    <mergeCell ref="AM16:AO16"/>
    <mergeCell ref="AM17:AO17"/>
    <mergeCell ref="AM18:AP18"/>
    <mergeCell ref="AM32:AO32"/>
    <mergeCell ref="AM33:AO33"/>
    <mergeCell ref="AM43:AP43"/>
    <mergeCell ref="AM22:AO22"/>
    <mergeCell ref="AM23:AO23"/>
    <mergeCell ref="AM24:AO24"/>
    <mergeCell ref="AM25:AO25"/>
    <mergeCell ref="AM26:AP26"/>
    <mergeCell ref="AM30:AO30"/>
    <mergeCell ref="AM31:AO31"/>
    <mergeCell ref="AM34:AP34"/>
    <mergeCell ref="AM39:AO39"/>
    <mergeCell ref="AM40:AO40"/>
    <mergeCell ref="AM41:AO41"/>
    <mergeCell ref="AM42:AO42"/>
    <mergeCell ref="AM4:AM8"/>
    <mergeCell ref="AN4:AN8"/>
    <mergeCell ref="AO4:AO8"/>
    <mergeCell ref="AP4:AP8"/>
    <mergeCell ref="K216:O216"/>
    <mergeCell ref="K4:K8"/>
    <mergeCell ref="L4:L8"/>
    <mergeCell ref="M4:M8"/>
    <mergeCell ref="N4:N8"/>
    <mergeCell ref="O4:O8"/>
    <mergeCell ref="P4:P8"/>
    <mergeCell ref="Q4:Q8"/>
    <mergeCell ref="R4:R8"/>
    <mergeCell ref="S4:S8"/>
    <mergeCell ref="T4:T8"/>
    <mergeCell ref="U4:U8"/>
    <mergeCell ref="K217:O217"/>
    <mergeCell ref="K218:O218"/>
    <mergeCell ref="A153:A167"/>
    <mergeCell ref="A199:A200"/>
    <mergeCell ref="A203:A204"/>
    <mergeCell ref="A211:B211"/>
    <mergeCell ref="A212:B212"/>
    <mergeCell ref="K214:O214"/>
    <mergeCell ref="K215:O215"/>
    <mergeCell ref="C12:C14"/>
    <mergeCell ref="D12:D14"/>
    <mergeCell ref="A13:A14"/>
    <mergeCell ref="B13:B14"/>
    <mergeCell ref="A81:A83"/>
  </mergeCells>
  <phoneticPr fontId="72" type="noConversion"/>
  <pageMargins left="0.7" right="0.7" top="0.75" bottom="0.75" header="0" footer="0"/>
  <pageSetup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1000"/>
  <sheetViews>
    <sheetView topLeftCell="D1" zoomScale="99" workbookViewId="0">
      <selection activeCell="H118" sqref="H118"/>
    </sheetView>
  </sheetViews>
  <sheetFormatPr defaultColWidth="12.7109375" defaultRowHeight="15" customHeight="1" x14ac:dyDescent="0.2"/>
  <cols>
    <col min="1" max="1" width="4.42578125" customWidth="1"/>
    <col min="2" max="2" width="3.7109375" customWidth="1"/>
    <col min="3" max="3" width="80.7109375" customWidth="1"/>
    <col min="4" max="4" width="20.28515625" customWidth="1"/>
    <col min="5" max="5" width="8" customWidth="1"/>
    <col min="6" max="9" width="5.7109375" customWidth="1"/>
    <col min="10" max="10" width="22.85546875" customWidth="1"/>
    <col min="11" max="11" width="7.42578125" customWidth="1"/>
    <col min="12" max="13" width="6.28515625" customWidth="1"/>
    <col min="14" max="14" width="6" customWidth="1"/>
    <col min="15" max="15" width="5.42578125" customWidth="1"/>
    <col min="16" max="16" width="17.85546875" customWidth="1"/>
    <col min="17" max="17" width="7.85546875" customWidth="1"/>
    <col min="18" max="18" width="6.7109375" customWidth="1"/>
    <col min="19" max="19" width="6.140625" customWidth="1"/>
    <col min="20" max="21" width="6.42578125" customWidth="1"/>
    <col min="22" max="22" width="18.140625" customWidth="1"/>
    <col min="23" max="23" width="7.28515625" customWidth="1"/>
    <col min="24" max="24" width="6.42578125" customWidth="1"/>
    <col min="25" max="25" width="5.85546875" customWidth="1"/>
    <col min="26" max="26" width="6.42578125" customWidth="1"/>
    <col min="27" max="27" width="5.7109375" customWidth="1"/>
    <col min="28" max="28" width="18.7109375" customWidth="1"/>
    <col min="29" max="33" width="8" customWidth="1"/>
  </cols>
  <sheetData>
    <row r="1" spans="1:33" ht="18" customHeight="1" x14ac:dyDescent="0.25">
      <c r="A1" s="636"/>
      <c r="B1" s="637"/>
      <c r="C1" s="13"/>
      <c r="D1" s="13"/>
      <c r="E1" s="13"/>
      <c r="F1" s="13"/>
      <c r="G1" s="640" t="s">
        <v>1083</v>
      </c>
      <c r="H1" s="641"/>
      <c r="I1" s="642"/>
    </row>
    <row r="2" spans="1:33" ht="15" customHeight="1" x14ac:dyDescent="0.2">
      <c r="A2" s="638"/>
      <c r="B2" s="639"/>
      <c r="C2" s="13"/>
      <c r="D2" s="13"/>
      <c r="E2" s="13"/>
      <c r="F2" s="13"/>
      <c r="G2" s="13"/>
      <c r="H2" s="13"/>
      <c r="I2" s="13"/>
    </row>
    <row r="3" spans="1:33" ht="15" customHeight="1" x14ac:dyDescent="0.2">
      <c r="A3" s="643" t="s">
        <v>1084</v>
      </c>
      <c r="B3" s="511"/>
      <c r="C3" s="511"/>
      <c r="D3" s="511"/>
      <c r="E3" s="511"/>
      <c r="F3" s="511"/>
      <c r="G3" s="511"/>
      <c r="H3" s="511"/>
      <c r="I3" s="511"/>
    </row>
    <row r="4" spans="1:33" ht="15" customHeight="1" x14ac:dyDescent="0.2">
      <c r="A4" s="643" t="s">
        <v>1085</v>
      </c>
      <c r="B4" s="511"/>
      <c r="C4" s="511"/>
      <c r="D4" s="511"/>
      <c r="E4" s="511"/>
      <c r="F4" s="511"/>
      <c r="G4" s="511"/>
      <c r="H4" s="511"/>
      <c r="I4" s="511"/>
    </row>
    <row r="5" spans="1:33" ht="15" customHeight="1" x14ac:dyDescent="0.2">
      <c r="A5" s="643" t="s">
        <v>1086</v>
      </c>
      <c r="B5" s="511"/>
      <c r="C5" s="511"/>
      <c r="D5" s="511"/>
      <c r="E5" s="511"/>
      <c r="F5" s="511"/>
      <c r="G5" s="511"/>
      <c r="H5" s="511"/>
      <c r="I5" s="511"/>
    </row>
    <row r="6" spans="1:33" ht="15" customHeight="1" x14ac:dyDescent="0.25">
      <c r="A6" s="225"/>
      <c r="B6" s="225"/>
      <c r="C6" s="226"/>
      <c r="D6" s="226"/>
      <c r="E6" s="226"/>
      <c r="F6" s="226"/>
      <c r="G6" s="226"/>
      <c r="H6" s="226"/>
      <c r="I6" s="226"/>
    </row>
    <row r="7" spans="1:33" ht="15" customHeight="1" x14ac:dyDescent="0.25">
      <c r="A7" s="225" t="s">
        <v>1087</v>
      </c>
      <c r="B7" s="225"/>
      <c r="C7" s="226"/>
      <c r="D7" s="226"/>
      <c r="E7" s="226"/>
      <c r="F7" s="226"/>
      <c r="G7" s="226"/>
      <c r="H7" s="226"/>
      <c r="I7" s="226"/>
    </row>
    <row r="8" spans="1:33" ht="15" customHeight="1" x14ac:dyDescent="0.25">
      <c r="A8" s="225" t="s">
        <v>1088</v>
      </c>
      <c r="B8" s="225"/>
      <c r="C8" s="226"/>
      <c r="D8" s="226"/>
      <c r="E8" s="226"/>
      <c r="F8" s="226"/>
      <c r="G8" s="226"/>
      <c r="H8" s="226"/>
      <c r="I8" s="226"/>
    </row>
    <row r="9" spans="1:33" ht="15" customHeight="1" x14ac:dyDescent="0.25">
      <c r="A9" s="227"/>
      <c r="B9" s="227"/>
      <c r="C9" s="228"/>
      <c r="D9" s="228"/>
      <c r="E9" s="228"/>
      <c r="F9" s="228"/>
      <c r="G9" s="228"/>
      <c r="H9" s="228"/>
      <c r="I9" s="228"/>
    </row>
    <row r="10" spans="1:33" ht="15" customHeight="1" x14ac:dyDescent="0.2">
      <c r="A10" s="625" t="s">
        <v>1</v>
      </c>
      <c r="B10" s="628" t="s">
        <v>1089</v>
      </c>
      <c r="C10" s="629"/>
      <c r="D10" s="644" t="s">
        <v>1090</v>
      </c>
      <c r="E10" s="645" t="str">
        <f>SASARAN!C8</f>
        <v>PURWODADI</v>
      </c>
      <c r="F10" s="646"/>
      <c r="G10" s="646"/>
      <c r="H10" s="646"/>
      <c r="I10" s="647"/>
      <c r="J10" s="644" t="s">
        <v>1090</v>
      </c>
      <c r="K10" s="645" t="str">
        <f>SASARAN!C9</f>
        <v>POLOWIJEN</v>
      </c>
      <c r="L10" s="646"/>
      <c r="M10" s="646"/>
      <c r="N10" s="646"/>
      <c r="O10" s="647"/>
      <c r="P10" s="644" t="s">
        <v>1090</v>
      </c>
      <c r="Q10" s="645" t="str">
        <f>SASARAN!C10</f>
        <v>BALEARJOSARI</v>
      </c>
      <c r="R10" s="646"/>
      <c r="S10" s="646"/>
      <c r="T10" s="646"/>
      <c r="U10" s="647"/>
      <c r="V10" s="644" t="s">
        <v>1090</v>
      </c>
      <c r="W10" s="645">
        <f>SASARAN!C11</f>
        <v>0</v>
      </c>
      <c r="X10" s="646"/>
      <c r="Y10" s="646"/>
      <c r="Z10" s="646"/>
      <c r="AA10" s="647"/>
      <c r="AB10" s="644" t="s">
        <v>1090</v>
      </c>
      <c r="AC10" s="651">
        <f>SASARAN!I11</f>
        <v>0</v>
      </c>
      <c r="AD10" s="646"/>
      <c r="AE10" s="646"/>
      <c r="AF10" s="646"/>
      <c r="AG10" s="647"/>
    </row>
    <row r="11" spans="1:33" ht="19.5" customHeight="1" x14ac:dyDescent="0.2">
      <c r="A11" s="626"/>
      <c r="B11" s="630"/>
      <c r="C11" s="631"/>
      <c r="D11" s="513"/>
      <c r="E11" s="648" t="s">
        <v>1091</v>
      </c>
      <c r="F11" s="649" t="s">
        <v>1092</v>
      </c>
      <c r="G11" s="516"/>
      <c r="H11" s="516"/>
      <c r="I11" s="650"/>
      <c r="J11" s="513"/>
      <c r="K11" s="648" t="s">
        <v>1091</v>
      </c>
      <c r="L11" s="649" t="s">
        <v>1092</v>
      </c>
      <c r="M11" s="516"/>
      <c r="N11" s="516"/>
      <c r="O11" s="650"/>
      <c r="P11" s="513"/>
      <c r="Q11" s="648" t="s">
        <v>1091</v>
      </c>
      <c r="R11" s="649" t="s">
        <v>1092</v>
      </c>
      <c r="S11" s="516"/>
      <c r="T11" s="516"/>
      <c r="U11" s="650"/>
      <c r="V11" s="513"/>
      <c r="W11" s="648" t="s">
        <v>1091</v>
      </c>
      <c r="X11" s="649" t="s">
        <v>1092</v>
      </c>
      <c r="Y11" s="516"/>
      <c r="Z11" s="516"/>
      <c r="AA11" s="650"/>
      <c r="AB11" s="513"/>
      <c r="AC11" s="648" t="s">
        <v>1091</v>
      </c>
      <c r="AD11" s="649" t="s">
        <v>1092</v>
      </c>
      <c r="AE11" s="516"/>
      <c r="AF11" s="516"/>
      <c r="AG11" s="650"/>
    </row>
    <row r="12" spans="1:33" ht="18" customHeight="1" x14ac:dyDescent="0.2">
      <c r="A12" s="626"/>
      <c r="B12" s="630"/>
      <c r="C12" s="631"/>
      <c r="D12" s="513"/>
      <c r="E12" s="513"/>
      <c r="F12" s="229" t="s">
        <v>1093</v>
      </c>
      <c r="G12" s="229" t="s">
        <v>766</v>
      </c>
      <c r="H12" s="229" t="s">
        <v>1094</v>
      </c>
      <c r="I12" s="230" t="s">
        <v>1095</v>
      </c>
      <c r="J12" s="513"/>
      <c r="K12" s="513"/>
      <c r="L12" s="229" t="s">
        <v>1093</v>
      </c>
      <c r="M12" s="229" t="s">
        <v>766</v>
      </c>
      <c r="N12" s="229" t="s">
        <v>1094</v>
      </c>
      <c r="O12" s="230" t="s">
        <v>1095</v>
      </c>
      <c r="P12" s="513"/>
      <c r="Q12" s="513"/>
      <c r="R12" s="229" t="s">
        <v>1093</v>
      </c>
      <c r="S12" s="229" t="s">
        <v>766</v>
      </c>
      <c r="T12" s="229" t="s">
        <v>1094</v>
      </c>
      <c r="U12" s="230" t="s">
        <v>1095</v>
      </c>
      <c r="V12" s="513"/>
      <c r="W12" s="513"/>
      <c r="X12" s="229" t="s">
        <v>1093</v>
      </c>
      <c r="Y12" s="229" t="s">
        <v>766</v>
      </c>
      <c r="Z12" s="229" t="s">
        <v>1094</v>
      </c>
      <c r="AA12" s="230" t="s">
        <v>1095</v>
      </c>
      <c r="AB12" s="513"/>
      <c r="AC12" s="513"/>
      <c r="AD12" s="229" t="s">
        <v>1093</v>
      </c>
      <c r="AE12" s="229" t="s">
        <v>766</v>
      </c>
      <c r="AF12" s="229" t="s">
        <v>1094</v>
      </c>
      <c r="AG12" s="230" t="s">
        <v>1095</v>
      </c>
    </row>
    <row r="13" spans="1:33" ht="21" customHeight="1" x14ac:dyDescent="0.2">
      <c r="A13" s="627"/>
      <c r="B13" s="532"/>
      <c r="C13" s="521"/>
      <c r="D13" s="514"/>
      <c r="E13" s="514"/>
      <c r="F13" s="229" t="s">
        <v>898</v>
      </c>
      <c r="G13" s="229" t="s">
        <v>97</v>
      </c>
      <c r="H13" s="229" t="s">
        <v>1096</v>
      </c>
      <c r="I13" s="230" t="s">
        <v>428</v>
      </c>
      <c r="J13" s="514"/>
      <c r="K13" s="514"/>
      <c r="L13" s="229" t="s">
        <v>898</v>
      </c>
      <c r="M13" s="229" t="s">
        <v>97</v>
      </c>
      <c r="N13" s="229" t="s">
        <v>1096</v>
      </c>
      <c r="O13" s="230" t="s">
        <v>428</v>
      </c>
      <c r="P13" s="514"/>
      <c r="Q13" s="514"/>
      <c r="R13" s="229" t="s">
        <v>898</v>
      </c>
      <c r="S13" s="229" t="s">
        <v>97</v>
      </c>
      <c r="T13" s="229" t="s">
        <v>1096</v>
      </c>
      <c r="U13" s="230" t="s">
        <v>428</v>
      </c>
      <c r="V13" s="514"/>
      <c r="W13" s="514"/>
      <c r="X13" s="229" t="s">
        <v>898</v>
      </c>
      <c r="Y13" s="229" t="s">
        <v>97</v>
      </c>
      <c r="Z13" s="229" t="s">
        <v>1096</v>
      </c>
      <c r="AA13" s="230" t="s">
        <v>428</v>
      </c>
      <c r="AB13" s="514"/>
      <c r="AC13" s="514"/>
      <c r="AD13" s="229" t="s">
        <v>898</v>
      </c>
      <c r="AE13" s="229" t="s">
        <v>97</v>
      </c>
      <c r="AF13" s="229" t="s">
        <v>1096</v>
      </c>
      <c r="AG13" s="230" t="s">
        <v>428</v>
      </c>
    </row>
    <row r="14" spans="1:33" ht="15" customHeight="1" x14ac:dyDescent="0.2">
      <c r="A14" s="231" t="s">
        <v>1097</v>
      </c>
      <c r="B14" s="632" t="s">
        <v>1098</v>
      </c>
      <c r="C14" s="633"/>
      <c r="D14" s="232"/>
      <c r="E14" s="233" t="s">
        <v>1099</v>
      </c>
      <c r="F14" s="234" t="s">
        <v>1100</v>
      </c>
      <c r="G14" s="234" t="s">
        <v>1101</v>
      </c>
      <c r="H14" s="234" t="s">
        <v>1102</v>
      </c>
      <c r="I14" s="235" t="s">
        <v>1103</v>
      </c>
      <c r="J14" s="232"/>
      <c r="K14" s="233" t="s">
        <v>1099</v>
      </c>
      <c r="L14" s="234" t="s">
        <v>1100</v>
      </c>
      <c r="M14" s="234" t="s">
        <v>1101</v>
      </c>
      <c r="N14" s="234" t="s">
        <v>1102</v>
      </c>
      <c r="O14" s="235" t="s">
        <v>1103</v>
      </c>
      <c r="P14" s="232"/>
      <c r="Q14" s="233" t="s">
        <v>1099</v>
      </c>
      <c r="R14" s="234" t="s">
        <v>1100</v>
      </c>
      <c r="S14" s="234" t="s">
        <v>1101</v>
      </c>
      <c r="T14" s="234" t="s">
        <v>1102</v>
      </c>
      <c r="U14" s="235" t="s">
        <v>1103</v>
      </c>
      <c r="V14" s="232"/>
      <c r="W14" s="233" t="s">
        <v>1099</v>
      </c>
      <c r="X14" s="234" t="s">
        <v>1100</v>
      </c>
      <c r="Y14" s="234" t="s">
        <v>1101</v>
      </c>
      <c r="Z14" s="234" t="s">
        <v>1102</v>
      </c>
      <c r="AA14" s="235" t="s">
        <v>1103</v>
      </c>
      <c r="AB14" s="232"/>
      <c r="AC14" s="233" t="s">
        <v>1099</v>
      </c>
      <c r="AD14" s="234" t="s">
        <v>1100</v>
      </c>
      <c r="AE14" s="234" t="s">
        <v>1101</v>
      </c>
      <c r="AF14" s="234" t="s">
        <v>1102</v>
      </c>
      <c r="AG14" s="235" t="s">
        <v>1103</v>
      </c>
    </row>
    <row r="15" spans="1:33" ht="15" customHeight="1" x14ac:dyDescent="0.25">
      <c r="A15" s="236">
        <v>1</v>
      </c>
      <c r="B15" s="634" t="s">
        <v>1104</v>
      </c>
      <c r="C15" s="635"/>
      <c r="D15" s="237"/>
      <c r="E15" s="238"/>
      <c r="F15" s="239"/>
      <c r="G15" s="239"/>
      <c r="H15" s="240"/>
      <c r="I15" s="241"/>
      <c r="J15" s="237"/>
      <c r="K15" s="238"/>
      <c r="L15" s="239"/>
      <c r="M15" s="239"/>
      <c r="N15" s="240"/>
      <c r="O15" s="241"/>
      <c r="P15" s="237"/>
      <c r="Q15" s="238"/>
      <c r="R15" s="239"/>
      <c r="S15" s="239"/>
      <c r="T15" s="240"/>
      <c r="U15" s="241"/>
      <c r="V15" s="237"/>
      <c r="W15" s="238"/>
      <c r="X15" s="239"/>
      <c r="Y15" s="239"/>
      <c r="Z15" s="240"/>
      <c r="AA15" s="241"/>
      <c r="AB15" s="237"/>
      <c r="AC15" s="238"/>
      <c r="AD15" s="239"/>
      <c r="AE15" s="239"/>
      <c r="AF15" s="240"/>
      <c r="AG15" s="241"/>
    </row>
    <row r="16" spans="1:33" ht="51.75" customHeight="1" x14ac:dyDescent="0.25">
      <c r="A16" s="242"/>
      <c r="B16" s="624" t="s">
        <v>1105</v>
      </c>
      <c r="C16" s="517"/>
      <c r="D16" s="416" t="s">
        <v>1106</v>
      </c>
      <c r="E16" s="417"/>
      <c r="F16" s="418"/>
      <c r="G16" s="418"/>
      <c r="H16" s="419"/>
      <c r="I16" s="420"/>
      <c r="J16" s="416"/>
      <c r="K16" s="417"/>
      <c r="L16" s="418"/>
      <c r="M16" s="418"/>
      <c r="N16" s="419"/>
      <c r="O16" s="420"/>
      <c r="P16" s="416"/>
      <c r="Q16" s="417"/>
      <c r="R16" s="418"/>
      <c r="S16" s="418"/>
      <c r="T16" s="419"/>
      <c r="U16" s="420"/>
      <c r="V16" s="243"/>
      <c r="W16" s="244"/>
      <c r="X16" s="245"/>
      <c r="Y16" s="245"/>
      <c r="Z16" s="246"/>
      <c r="AA16" s="247"/>
      <c r="AB16" s="243"/>
      <c r="AC16" s="244"/>
      <c r="AD16" s="245"/>
      <c r="AE16" s="245"/>
      <c r="AF16" s="246"/>
      <c r="AG16" s="247"/>
    </row>
    <row r="17" spans="1:33" ht="15" customHeight="1" x14ac:dyDescent="0.25">
      <c r="A17" s="248"/>
      <c r="B17" s="249">
        <v>0</v>
      </c>
      <c r="C17" s="250" t="s">
        <v>1107</v>
      </c>
      <c r="D17" s="421"/>
      <c r="E17" s="422"/>
      <c r="F17" s="423"/>
      <c r="G17" s="423"/>
      <c r="H17" s="424"/>
      <c r="I17" s="425"/>
      <c r="J17" s="421"/>
      <c r="K17" s="422"/>
      <c r="L17" s="423"/>
      <c r="M17" s="423"/>
      <c r="N17" s="424"/>
      <c r="O17" s="425"/>
      <c r="P17" s="421"/>
      <c r="Q17" s="422"/>
      <c r="R17" s="423"/>
      <c r="S17" s="423"/>
      <c r="T17" s="424"/>
      <c r="U17" s="425"/>
      <c r="V17" s="251"/>
      <c r="W17" s="252"/>
      <c r="X17" s="253"/>
      <c r="Y17" s="253"/>
      <c r="Z17" s="254"/>
      <c r="AA17" s="255"/>
      <c r="AB17" s="251"/>
      <c r="AC17" s="252"/>
      <c r="AD17" s="253"/>
      <c r="AE17" s="253"/>
      <c r="AF17" s="254"/>
      <c r="AG17" s="255"/>
    </row>
    <row r="18" spans="1:33" ht="15" customHeight="1" x14ac:dyDescent="0.25">
      <c r="A18" s="248"/>
      <c r="B18" s="256" t="s">
        <v>1108</v>
      </c>
      <c r="C18" s="257" t="s">
        <v>1109</v>
      </c>
      <c r="D18" s="421"/>
      <c r="E18" s="422"/>
      <c r="F18" s="423"/>
      <c r="G18" s="423"/>
      <c r="H18" s="424"/>
      <c r="I18" s="425"/>
      <c r="J18" s="421"/>
      <c r="K18" s="422"/>
      <c r="L18" s="423"/>
      <c r="M18" s="423"/>
      <c r="N18" s="424"/>
      <c r="O18" s="425"/>
      <c r="P18" s="421"/>
      <c r="Q18" s="422"/>
      <c r="R18" s="423"/>
      <c r="S18" s="423"/>
      <c r="T18" s="424"/>
      <c r="U18" s="425"/>
      <c r="V18" s="251"/>
      <c r="W18" s="252"/>
      <c r="X18" s="253"/>
      <c r="Y18" s="253"/>
      <c r="Z18" s="254"/>
      <c r="AA18" s="255"/>
      <c r="AB18" s="251"/>
      <c r="AC18" s="252"/>
      <c r="AD18" s="253"/>
      <c r="AE18" s="253"/>
      <c r="AF18" s="254"/>
      <c r="AG18" s="255"/>
    </row>
    <row r="19" spans="1:33" ht="15" customHeight="1" x14ac:dyDescent="0.25">
      <c r="A19" s="248"/>
      <c r="B19" s="256"/>
      <c r="C19" s="257" t="s">
        <v>1110</v>
      </c>
      <c r="D19" s="421" t="s">
        <v>116</v>
      </c>
      <c r="E19" s="422"/>
      <c r="F19" s="423"/>
      <c r="G19" s="423"/>
      <c r="H19" s="424"/>
      <c r="I19" s="425"/>
      <c r="J19" s="421"/>
      <c r="K19" s="422"/>
      <c r="L19" s="423"/>
      <c r="M19" s="423"/>
      <c r="N19" s="424"/>
      <c r="O19" s="425"/>
      <c r="P19" s="421"/>
      <c r="Q19" s="422"/>
      <c r="R19" s="423"/>
      <c r="S19" s="423"/>
      <c r="T19" s="424"/>
      <c r="U19" s="425"/>
      <c r="V19" s="251"/>
      <c r="W19" s="252"/>
      <c r="X19" s="253"/>
      <c r="Y19" s="253"/>
      <c r="Z19" s="254"/>
      <c r="AA19" s="255"/>
      <c r="AB19" s="251"/>
      <c r="AC19" s="252"/>
      <c r="AD19" s="253"/>
      <c r="AE19" s="253"/>
      <c r="AF19" s="254"/>
      <c r="AG19" s="255"/>
    </row>
    <row r="20" spans="1:33" ht="15" customHeight="1" x14ac:dyDescent="0.25">
      <c r="A20" s="248"/>
      <c r="B20" s="256" t="s">
        <v>981</v>
      </c>
      <c r="C20" s="257" t="s">
        <v>1111</v>
      </c>
      <c r="D20" s="421" t="s">
        <v>1112</v>
      </c>
      <c r="E20" s="422"/>
      <c r="F20" s="423"/>
      <c r="G20" s="423" t="s">
        <v>1112</v>
      </c>
      <c r="H20" s="424"/>
      <c r="I20" s="425"/>
      <c r="J20" s="421"/>
      <c r="K20" s="422"/>
      <c r="L20" s="423"/>
      <c r="M20" s="423" t="s">
        <v>1112</v>
      </c>
      <c r="N20" s="424"/>
      <c r="O20" s="425"/>
      <c r="P20" s="421"/>
      <c r="Q20" s="422"/>
      <c r="R20" s="423"/>
      <c r="S20" s="423" t="s">
        <v>1112</v>
      </c>
      <c r="T20" s="424"/>
      <c r="U20" s="425"/>
      <c r="V20" s="251"/>
      <c r="W20" s="252"/>
      <c r="X20" s="253"/>
      <c r="Y20" s="253"/>
      <c r="Z20" s="254"/>
      <c r="AA20" s="255"/>
      <c r="AB20" s="251"/>
      <c r="AC20" s="252"/>
      <c r="AD20" s="253"/>
      <c r="AE20" s="253"/>
      <c r="AF20" s="254"/>
      <c r="AG20" s="255"/>
    </row>
    <row r="21" spans="1:33" ht="15" customHeight="1" x14ac:dyDescent="0.25">
      <c r="A21" s="248"/>
      <c r="B21" s="256"/>
      <c r="C21" s="257" t="s">
        <v>1113</v>
      </c>
      <c r="D21" s="426" t="s">
        <v>1114</v>
      </c>
      <c r="E21" s="422"/>
      <c r="F21" s="423"/>
      <c r="G21" s="423"/>
      <c r="H21" s="424"/>
      <c r="I21" s="425"/>
      <c r="J21" s="421"/>
      <c r="K21" s="422"/>
      <c r="L21" s="423"/>
      <c r="M21" s="423"/>
      <c r="N21" s="424"/>
      <c r="O21" s="425"/>
      <c r="P21" s="421"/>
      <c r="Q21" s="422"/>
      <c r="R21" s="423"/>
      <c r="S21" s="423"/>
      <c r="T21" s="424"/>
      <c r="U21" s="425"/>
      <c r="V21" s="251"/>
      <c r="W21" s="252"/>
      <c r="X21" s="253"/>
      <c r="Y21" s="253"/>
      <c r="Z21" s="254"/>
      <c r="AA21" s="255"/>
      <c r="AB21" s="251"/>
      <c r="AC21" s="252"/>
      <c r="AD21" s="253"/>
      <c r="AE21" s="253"/>
      <c r="AF21" s="254"/>
      <c r="AG21" s="255"/>
    </row>
    <row r="22" spans="1:33" ht="15" customHeight="1" x14ac:dyDescent="0.25">
      <c r="A22" s="248"/>
      <c r="B22" s="256"/>
      <c r="C22" s="257" t="s">
        <v>1115</v>
      </c>
      <c r="D22" s="426" t="s">
        <v>1116</v>
      </c>
      <c r="E22" s="422"/>
      <c r="F22" s="423"/>
      <c r="G22" s="423"/>
      <c r="H22" s="424"/>
      <c r="I22" s="425"/>
      <c r="J22" s="421"/>
      <c r="K22" s="422"/>
      <c r="L22" s="423"/>
      <c r="M22" s="423"/>
      <c r="N22" s="424"/>
      <c r="O22" s="425"/>
      <c r="P22" s="421"/>
      <c r="Q22" s="422"/>
      <c r="R22" s="423"/>
      <c r="S22" s="423"/>
      <c r="T22" s="424"/>
      <c r="U22" s="425"/>
      <c r="V22" s="251"/>
      <c r="W22" s="252"/>
      <c r="X22" s="253"/>
      <c r="Y22" s="253"/>
      <c r="Z22" s="254"/>
      <c r="AA22" s="255"/>
      <c r="AB22" s="251"/>
      <c r="AC22" s="252"/>
      <c r="AD22" s="253"/>
      <c r="AE22" s="253"/>
      <c r="AF22" s="254"/>
      <c r="AG22" s="255"/>
    </row>
    <row r="23" spans="1:33" ht="33" customHeight="1" x14ac:dyDescent="0.25">
      <c r="A23" s="248"/>
      <c r="B23" s="256"/>
      <c r="C23" s="257" t="s">
        <v>1117</v>
      </c>
      <c r="D23" s="426" t="s">
        <v>1114</v>
      </c>
      <c r="E23" s="422"/>
      <c r="F23" s="423"/>
      <c r="G23" s="423"/>
      <c r="H23" s="424"/>
      <c r="I23" s="425"/>
      <c r="J23" s="421"/>
      <c r="K23" s="422"/>
      <c r="L23" s="423"/>
      <c r="M23" s="423"/>
      <c r="N23" s="424"/>
      <c r="O23" s="425"/>
      <c r="P23" s="421"/>
      <c r="Q23" s="422"/>
      <c r="R23" s="423"/>
      <c r="S23" s="423"/>
      <c r="T23" s="424"/>
      <c r="U23" s="425"/>
      <c r="V23" s="251"/>
      <c r="W23" s="252"/>
      <c r="X23" s="253"/>
      <c r="Y23" s="253"/>
      <c r="Z23" s="254"/>
      <c r="AA23" s="255"/>
      <c r="AB23" s="251"/>
      <c r="AC23" s="252"/>
      <c r="AD23" s="253"/>
      <c r="AE23" s="253"/>
      <c r="AF23" s="254"/>
      <c r="AG23" s="255"/>
    </row>
    <row r="24" spans="1:33" ht="15" customHeight="1" x14ac:dyDescent="0.25">
      <c r="A24" s="248"/>
      <c r="B24" s="256" t="s">
        <v>1014</v>
      </c>
      <c r="C24" s="257" t="s">
        <v>1118</v>
      </c>
      <c r="D24" s="421"/>
      <c r="E24" s="422"/>
      <c r="F24" s="423"/>
      <c r="G24" s="423"/>
      <c r="H24" s="424"/>
      <c r="I24" s="425"/>
      <c r="J24" s="421"/>
      <c r="K24" s="422"/>
      <c r="L24" s="423"/>
      <c r="M24" s="423"/>
      <c r="N24" s="424"/>
      <c r="O24" s="425"/>
      <c r="P24" s="421"/>
      <c r="Q24" s="422"/>
      <c r="R24" s="423"/>
      <c r="S24" s="423"/>
      <c r="T24" s="424"/>
      <c r="U24" s="425"/>
      <c r="V24" s="251"/>
      <c r="W24" s="252"/>
      <c r="X24" s="253"/>
      <c r="Y24" s="253"/>
      <c r="Z24" s="254"/>
      <c r="AA24" s="255"/>
      <c r="AB24" s="251"/>
      <c r="AC24" s="252"/>
      <c r="AD24" s="253"/>
      <c r="AE24" s="253"/>
      <c r="AF24" s="254"/>
      <c r="AG24" s="255"/>
    </row>
    <row r="25" spans="1:33" ht="15" customHeight="1" x14ac:dyDescent="0.25">
      <c r="A25" s="248"/>
      <c r="B25" s="256"/>
      <c r="C25" s="257" t="s">
        <v>1113</v>
      </c>
      <c r="D25" s="421"/>
      <c r="E25" s="422"/>
      <c r="F25" s="423"/>
      <c r="G25" s="423"/>
      <c r="H25" s="424"/>
      <c r="I25" s="425"/>
      <c r="J25" s="421"/>
      <c r="K25" s="422"/>
      <c r="L25" s="423"/>
      <c r="M25" s="423"/>
      <c r="N25" s="424"/>
      <c r="O25" s="425"/>
      <c r="P25" s="421"/>
      <c r="Q25" s="422"/>
      <c r="R25" s="423"/>
      <c r="S25" s="423"/>
      <c r="T25" s="424"/>
      <c r="U25" s="425"/>
      <c r="V25" s="251"/>
      <c r="W25" s="252"/>
      <c r="X25" s="253"/>
      <c r="Y25" s="253"/>
      <c r="Z25" s="254"/>
      <c r="AA25" s="255"/>
      <c r="AB25" s="251"/>
      <c r="AC25" s="252"/>
      <c r="AD25" s="253"/>
      <c r="AE25" s="253"/>
      <c r="AF25" s="254"/>
      <c r="AG25" s="255"/>
    </row>
    <row r="26" spans="1:33" ht="15" customHeight="1" x14ac:dyDescent="0.25">
      <c r="A26" s="248"/>
      <c r="B26" s="256"/>
      <c r="C26" s="257" t="s">
        <v>1115</v>
      </c>
      <c r="D26" s="421"/>
      <c r="E26" s="422"/>
      <c r="F26" s="423"/>
      <c r="G26" s="423"/>
      <c r="H26" s="424"/>
      <c r="I26" s="425"/>
      <c r="J26" s="421"/>
      <c r="K26" s="422"/>
      <c r="L26" s="423"/>
      <c r="M26" s="423"/>
      <c r="N26" s="424"/>
      <c r="O26" s="425"/>
      <c r="P26" s="421"/>
      <c r="Q26" s="422"/>
      <c r="R26" s="423"/>
      <c r="S26" s="423"/>
      <c r="T26" s="424"/>
      <c r="U26" s="425"/>
      <c r="V26" s="251"/>
      <c r="W26" s="252"/>
      <c r="X26" s="253"/>
      <c r="Y26" s="253"/>
      <c r="Z26" s="254"/>
      <c r="AA26" s="255"/>
      <c r="AB26" s="251"/>
      <c r="AC26" s="252"/>
      <c r="AD26" s="253"/>
      <c r="AE26" s="253"/>
      <c r="AF26" s="254"/>
      <c r="AG26" s="255"/>
    </row>
    <row r="27" spans="1:33" ht="33" customHeight="1" x14ac:dyDescent="0.25">
      <c r="A27" s="248"/>
      <c r="B27" s="256"/>
      <c r="C27" s="257" t="s">
        <v>1119</v>
      </c>
      <c r="D27" s="421"/>
      <c r="E27" s="422"/>
      <c r="F27" s="423"/>
      <c r="G27" s="423"/>
      <c r="H27" s="424"/>
      <c r="I27" s="425"/>
      <c r="J27" s="421"/>
      <c r="K27" s="422"/>
      <c r="L27" s="423"/>
      <c r="M27" s="423"/>
      <c r="N27" s="424"/>
      <c r="O27" s="425"/>
      <c r="P27" s="421"/>
      <c r="Q27" s="422"/>
      <c r="R27" s="423"/>
      <c r="S27" s="423"/>
      <c r="T27" s="424"/>
      <c r="U27" s="425"/>
      <c r="V27" s="251"/>
      <c r="W27" s="252"/>
      <c r="X27" s="253"/>
      <c r="Y27" s="253"/>
      <c r="Z27" s="254"/>
      <c r="AA27" s="255"/>
      <c r="AB27" s="251"/>
      <c r="AC27" s="252"/>
      <c r="AD27" s="253"/>
      <c r="AE27" s="253"/>
      <c r="AF27" s="254"/>
      <c r="AG27" s="255"/>
    </row>
    <row r="28" spans="1:33" ht="15" customHeight="1" x14ac:dyDescent="0.25">
      <c r="A28" s="248"/>
      <c r="B28" s="256" t="s">
        <v>1120</v>
      </c>
      <c r="C28" s="257" t="s">
        <v>1121</v>
      </c>
      <c r="D28" s="421"/>
      <c r="E28" s="422"/>
      <c r="F28" s="423"/>
      <c r="G28" s="423"/>
      <c r="H28" s="424"/>
      <c r="I28" s="425"/>
      <c r="J28" s="421"/>
      <c r="K28" s="422"/>
      <c r="L28" s="423"/>
      <c r="M28" s="423"/>
      <c r="N28" s="424"/>
      <c r="O28" s="425"/>
      <c r="P28" s="421"/>
      <c r="Q28" s="422"/>
      <c r="R28" s="423"/>
      <c r="S28" s="423"/>
      <c r="T28" s="424"/>
      <c r="U28" s="425"/>
      <c r="V28" s="251"/>
      <c r="W28" s="252"/>
      <c r="X28" s="253"/>
      <c r="Y28" s="253"/>
      <c r="Z28" s="254"/>
      <c r="AA28" s="255"/>
      <c r="AB28" s="251"/>
      <c r="AC28" s="252"/>
      <c r="AD28" s="253"/>
      <c r="AE28" s="253"/>
      <c r="AF28" s="254"/>
      <c r="AG28" s="255"/>
    </row>
    <row r="29" spans="1:33" ht="15" customHeight="1" x14ac:dyDescent="0.25">
      <c r="A29" s="248"/>
      <c r="B29" s="256"/>
      <c r="C29" s="257" t="s">
        <v>1113</v>
      </c>
      <c r="D29" s="421"/>
      <c r="E29" s="422"/>
      <c r="F29" s="423"/>
      <c r="G29" s="423"/>
      <c r="H29" s="424"/>
      <c r="I29" s="425"/>
      <c r="J29" s="421"/>
      <c r="K29" s="422"/>
      <c r="L29" s="423"/>
      <c r="M29" s="423"/>
      <c r="N29" s="424"/>
      <c r="O29" s="425"/>
      <c r="P29" s="421"/>
      <c r="Q29" s="422"/>
      <c r="R29" s="423"/>
      <c r="S29" s="423"/>
      <c r="T29" s="424"/>
      <c r="U29" s="425"/>
      <c r="V29" s="251"/>
      <c r="W29" s="252"/>
      <c r="X29" s="253"/>
      <c r="Y29" s="253"/>
      <c r="Z29" s="254"/>
      <c r="AA29" s="255"/>
      <c r="AB29" s="251"/>
      <c r="AC29" s="252"/>
      <c r="AD29" s="253"/>
      <c r="AE29" s="253"/>
      <c r="AF29" s="254"/>
      <c r="AG29" s="255"/>
    </row>
    <row r="30" spans="1:33" ht="15" customHeight="1" x14ac:dyDescent="0.25">
      <c r="A30" s="248"/>
      <c r="B30" s="256"/>
      <c r="C30" s="257" t="s">
        <v>1115</v>
      </c>
      <c r="D30" s="421"/>
      <c r="E30" s="422"/>
      <c r="F30" s="423"/>
      <c r="G30" s="423"/>
      <c r="H30" s="424"/>
      <c r="I30" s="425"/>
      <c r="J30" s="421"/>
      <c r="K30" s="422"/>
      <c r="L30" s="423"/>
      <c r="M30" s="423"/>
      <c r="N30" s="424"/>
      <c r="O30" s="425"/>
      <c r="P30" s="421"/>
      <c r="Q30" s="422"/>
      <c r="R30" s="423"/>
      <c r="S30" s="423"/>
      <c r="T30" s="424"/>
      <c r="U30" s="425"/>
      <c r="V30" s="251"/>
      <c r="W30" s="252"/>
      <c r="X30" s="253"/>
      <c r="Y30" s="253"/>
      <c r="Z30" s="254"/>
      <c r="AA30" s="255"/>
      <c r="AB30" s="251"/>
      <c r="AC30" s="252"/>
      <c r="AD30" s="253"/>
      <c r="AE30" s="253"/>
      <c r="AF30" s="254"/>
      <c r="AG30" s="255"/>
    </row>
    <row r="31" spans="1:33" ht="30" customHeight="1" x14ac:dyDescent="0.25">
      <c r="A31" s="248"/>
      <c r="B31" s="256"/>
      <c r="C31" s="257" t="s">
        <v>1122</v>
      </c>
      <c r="D31" s="421"/>
      <c r="E31" s="422"/>
      <c r="F31" s="423"/>
      <c r="G31" s="423"/>
      <c r="H31" s="424"/>
      <c r="I31" s="425"/>
      <c r="J31" s="421"/>
      <c r="K31" s="422"/>
      <c r="L31" s="423"/>
      <c r="M31" s="423"/>
      <c r="N31" s="424"/>
      <c r="O31" s="425"/>
      <c r="P31" s="421"/>
      <c r="Q31" s="422"/>
      <c r="R31" s="423"/>
      <c r="S31" s="423"/>
      <c r="T31" s="424"/>
      <c r="U31" s="425"/>
      <c r="V31" s="251"/>
      <c r="W31" s="252"/>
      <c r="X31" s="253"/>
      <c r="Y31" s="253"/>
      <c r="Z31" s="254"/>
      <c r="AA31" s="255"/>
      <c r="AB31" s="251"/>
      <c r="AC31" s="252"/>
      <c r="AD31" s="253"/>
      <c r="AE31" s="253"/>
      <c r="AF31" s="254"/>
      <c r="AG31" s="255"/>
    </row>
    <row r="32" spans="1:33" ht="15" customHeight="1" x14ac:dyDescent="0.25">
      <c r="A32" s="248"/>
      <c r="B32" s="256"/>
      <c r="C32" s="257"/>
      <c r="D32" s="421"/>
      <c r="E32" s="422"/>
      <c r="F32" s="423"/>
      <c r="G32" s="423"/>
      <c r="H32" s="424"/>
      <c r="I32" s="425"/>
      <c r="J32" s="421"/>
      <c r="K32" s="422"/>
      <c r="L32" s="423"/>
      <c r="M32" s="423"/>
      <c r="N32" s="424"/>
      <c r="O32" s="425"/>
      <c r="P32" s="421"/>
      <c r="Q32" s="422"/>
      <c r="R32" s="423"/>
      <c r="S32" s="423"/>
      <c r="T32" s="424"/>
      <c r="U32" s="425"/>
      <c r="V32" s="251"/>
      <c r="W32" s="252"/>
      <c r="X32" s="253"/>
      <c r="Y32" s="253"/>
      <c r="Z32" s="254"/>
      <c r="AA32" s="255"/>
      <c r="AB32" s="251"/>
      <c r="AC32" s="252"/>
      <c r="AD32" s="253"/>
      <c r="AE32" s="253"/>
      <c r="AF32" s="254"/>
      <c r="AG32" s="255"/>
    </row>
    <row r="33" spans="1:33" ht="15" customHeight="1" x14ac:dyDescent="0.25">
      <c r="A33" s="248">
        <v>2</v>
      </c>
      <c r="B33" s="623" t="s">
        <v>1123</v>
      </c>
      <c r="C33" s="517"/>
      <c r="D33" s="421"/>
      <c r="E33" s="422"/>
      <c r="F33" s="423"/>
      <c r="G33" s="423"/>
      <c r="H33" s="424"/>
      <c r="I33" s="425"/>
      <c r="J33" s="421"/>
      <c r="K33" s="422"/>
      <c r="L33" s="423"/>
      <c r="M33" s="423"/>
      <c r="N33" s="424"/>
      <c r="O33" s="425"/>
      <c r="P33" s="421"/>
      <c r="Q33" s="422"/>
      <c r="R33" s="423"/>
      <c r="S33" s="423"/>
      <c r="T33" s="424"/>
      <c r="U33" s="425"/>
      <c r="V33" s="251"/>
      <c r="W33" s="252"/>
      <c r="X33" s="253"/>
      <c r="Y33" s="253"/>
      <c r="Z33" s="254"/>
      <c r="AA33" s="255"/>
      <c r="AB33" s="251"/>
      <c r="AC33" s="252"/>
      <c r="AD33" s="253"/>
      <c r="AE33" s="253"/>
      <c r="AF33" s="254"/>
      <c r="AG33" s="255"/>
    </row>
    <row r="34" spans="1:33" ht="63" customHeight="1" x14ac:dyDescent="0.25">
      <c r="A34" s="248"/>
      <c r="B34" s="624" t="s">
        <v>1124</v>
      </c>
      <c r="C34" s="517"/>
      <c r="D34" s="421" t="s">
        <v>1125</v>
      </c>
      <c r="E34" s="422"/>
      <c r="F34" s="423"/>
      <c r="G34" s="423"/>
      <c r="H34" s="424"/>
      <c r="I34" s="425"/>
      <c r="J34" s="421"/>
      <c r="K34" s="422"/>
      <c r="L34" s="423"/>
      <c r="M34" s="423"/>
      <c r="N34" s="424"/>
      <c r="O34" s="425"/>
      <c r="P34" s="421"/>
      <c r="Q34" s="422"/>
      <c r="R34" s="423"/>
      <c r="S34" s="423"/>
      <c r="T34" s="424"/>
      <c r="U34" s="425"/>
      <c r="V34" s="251"/>
      <c r="W34" s="252"/>
      <c r="X34" s="253"/>
      <c r="Y34" s="253"/>
      <c r="Z34" s="254"/>
      <c r="AA34" s="255"/>
      <c r="AB34" s="251"/>
      <c r="AC34" s="252"/>
      <c r="AD34" s="253"/>
      <c r="AE34" s="253"/>
      <c r="AF34" s="254"/>
      <c r="AG34" s="255"/>
    </row>
    <row r="35" spans="1:33" ht="15" customHeight="1" x14ac:dyDescent="0.25">
      <c r="A35" s="248"/>
      <c r="B35" s="258" t="s">
        <v>1126</v>
      </c>
      <c r="C35" s="250" t="s">
        <v>1107</v>
      </c>
      <c r="D35" s="421"/>
      <c r="E35" s="422"/>
      <c r="F35" s="423"/>
      <c r="G35" s="423"/>
      <c r="H35" s="424"/>
      <c r="I35" s="425"/>
      <c r="J35" s="421"/>
      <c r="K35" s="422"/>
      <c r="L35" s="423"/>
      <c r="M35" s="423"/>
      <c r="N35" s="424"/>
      <c r="O35" s="425"/>
      <c r="P35" s="421"/>
      <c r="Q35" s="422"/>
      <c r="R35" s="423"/>
      <c r="S35" s="423"/>
      <c r="T35" s="424"/>
      <c r="U35" s="425"/>
      <c r="V35" s="251"/>
      <c r="W35" s="252"/>
      <c r="X35" s="253"/>
      <c r="Y35" s="253"/>
      <c r="Z35" s="254"/>
      <c r="AA35" s="255"/>
      <c r="AB35" s="251"/>
      <c r="AC35" s="252"/>
      <c r="AD35" s="253"/>
      <c r="AE35" s="253"/>
      <c r="AF35" s="254"/>
      <c r="AG35" s="255"/>
    </row>
    <row r="36" spans="1:33" ht="15" customHeight="1" x14ac:dyDescent="0.25">
      <c r="A36" s="248"/>
      <c r="B36" s="256" t="s">
        <v>1108</v>
      </c>
      <c r="C36" s="257" t="s">
        <v>1127</v>
      </c>
      <c r="D36" s="421"/>
      <c r="E36" s="422"/>
      <c r="F36" s="423"/>
      <c r="G36" s="423"/>
      <c r="H36" s="424"/>
      <c r="I36" s="425"/>
      <c r="J36" s="421"/>
      <c r="K36" s="422"/>
      <c r="L36" s="423"/>
      <c r="M36" s="423"/>
      <c r="N36" s="424"/>
      <c r="O36" s="425"/>
      <c r="P36" s="421"/>
      <c r="Q36" s="422"/>
      <c r="R36" s="423"/>
      <c r="S36" s="423"/>
      <c r="T36" s="424"/>
      <c r="U36" s="425"/>
      <c r="V36" s="251"/>
      <c r="W36" s="252"/>
      <c r="X36" s="253"/>
      <c r="Y36" s="253"/>
      <c r="Z36" s="254"/>
      <c r="AA36" s="255"/>
      <c r="AB36" s="251"/>
      <c r="AC36" s="252"/>
      <c r="AD36" s="253"/>
      <c r="AE36" s="253"/>
      <c r="AF36" s="254"/>
      <c r="AG36" s="255"/>
    </row>
    <row r="37" spans="1:33" ht="15" customHeight="1" x14ac:dyDescent="0.25">
      <c r="A37" s="248"/>
      <c r="B37" s="256" t="s">
        <v>981</v>
      </c>
      <c r="C37" s="257" t="s">
        <v>1128</v>
      </c>
      <c r="D37" s="421"/>
      <c r="E37" s="422"/>
      <c r="F37" s="423"/>
      <c r="G37" s="423"/>
      <c r="H37" s="424"/>
      <c r="I37" s="425"/>
      <c r="J37" s="421"/>
      <c r="K37" s="422"/>
      <c r="L37" s="423"/>
      <c r="M37" s="423"/>
      <c r="N37" s="424"/>
      <c r="O37" s="425"/>
      <c r="P37" s="421"/>
      <c r="Q37" s="422"/>
      <c r="R37" s="423"/>
      <c r="S37" s="423"/>
      <c r="T37" s="424"/>
      <c r="U37" s="425"/>
      <c r="V37" s="251"/>
      <c r="W37" s="252"/>
      <c r="X37" s="253"/>
      <c r="Y37" s="253"/>
      <c r="Z37" s="254"/>
      <c r="AA37" s="255"/>
      <c r="AB37" s="251"/>
      <c r="AC37" s="252"/>
      <c r="AD37" s="253"/>
      <c r="AE37" s="253"/>
      <c r="AF37" s="254"/>
      <c r="AG37" s="255"/>
    </row>
    <row r="38" spans="1:33" ht="15" customHeight="1" x14ac:dyDescent="0.25">
      <c r="A38" s="248"/>
      <c r="B38" s="256" t="s">
        <v>1014</v>
      </c>
      <c r="C38" s="257" t="s">
        <v>1129</v>
      </c>
      <c r="D38" s="421"/>
      <c r="E38" s="422"/>
      <c r="F38" s="423"/>
      <c r="G38" s="423"/>
      <c r="H38" s="424"/>
      <c r="I38" s="425"/>
      <c r="J38" s="421"/>
      <c r="K38" s="422"/>
      <c r="L38" s="423"/>
      <c r="M38" s="423"/>
      <c r="N38" s="424"/>
      <c r="O38" s="425"/>
      <c r="P38" s="421"/>
      <c r="Q38" s="422"/>
      <c r="R38" s="423"/>
      <c r="S38" s="423"/>
      <c r="T38" s="424"/>
      <c r="U38" s="425"/>
      <c r="V38" s="251"/>
      <c r="W38" s="252"/>
      <c r="X38" s="253"/>
      <c r="Y38" s="253"/>
      <c r="Z38" s="254"/>
      <c r="AA38" s="255"/>
      <c r="AB38" s="251"/>
      <c r="AC38" s="252"/>
      <c r="AD38" s="253"/>
      <c r="AE38" s="253"/>
      <c r="AF38" s="254"/>
      <c r="AG38" s="255"/>
    </row>
    <row r="39" spans="1:33" ht="15" customHeight="1" x14ac:dyDescent="0.25">
      <c r="A39" s="248"/>
      <c r="B39" s="256" t="s">
        <v>1120</v>
      </c>
      <c r="C39" s="257" t="s">
        <v>1130</v>
      </c>
      <c r="D39" s="421" t="s">
        <v>1112</v>
      </c>
      <c r="E39" s="422"/>
      <c r="F39" s="423"/>
      <c r="G39" s="423"/>
      <c r="H39" s="424"/>
      <c r="I39" s="425" t="s">
        <v>1112</v>
      </c>
      <c r="J39" s="421"/>
      <c r="K39" s="422"/>
      <c r="L39" s="423"/>
      <c r="M39" s="423"/>
      <c r="N39" s="424"/>
      <c r="O39" s="425" t="s">
        <v>1112</v>
      </c>
      <c r="P39" s="421"/>
      <c r="Q39" s="422"/>
      <c r="R39" s="423"/>
      <c r="S39" s="423"/>
      <c r="T39" s="424"/>
      <c r="U39" s="425" t="s">
        <v>1112</v>
      </c>
      <c r="V39" s="251"/>
      <c r="W39" s="252"/>
      <c r="X39" s="253"/>
      <c r="Y39" s="253"/>
      <c r="Z39" s="254"/>
      <c r="AA39" s="255"/>
      <c r="AB39" s="251"/>
      <c r="AC39" s="252"/>
      <c r="AD39" s="253"/>
      <c r="AE39" s="253"/>
      <c r="AF39" s="254"/>
      <c r="AG39" s="255"/>
    </row>
    <row r="40" spans="1:33" ht="15" customHeight="1" x14ac:dyDescent="0.25">
      <c r="A40" s="248"/>
      <c r="B40" s="256"/>
      <c r="C40" s="257"/>
      <c r="D40" s="421"/>
      <c r="E40" s="422"/>
      <c r="F40" s="423"/>
      <c r="G40" s="423"/>
      <c r="H40" s="424"/>
      <c r="I40" s="425"/>
      <c r="J40" s="421"/>
      <c r="K40" s="422"/>
      <c r="L40" s="423"/>
      <c r="M40" s="423"/>
      <c r="N40" s="424"/>
      <c r="O40" s="425"/>
      <c r="P40" s="421"/>
      <c r="Q40" s="422"/>
      <c r="R40" s="423"/>
      <c r="S40" s="423"/>
      <c r="T40" s="424"/>
      <c r="U40" s="425"/>
      <c r="V40" s="251"/>
      <c r="W40" s="252"/>
      <c r="X40" s="253"/>
      <c r="Y40" s="253"/>
      <c r="Z40" s="254"/>
      <c r="AA40" s="255"/>
      <c r="AB40" s="251"/>
      <c r="AC40" s="252"/>
      <c r="AD40" s="253"/>
      <c r="AE40" s="253"/>
      <c r="AF40" s="254"/>
      <c r="AG40" s="255"/>
    </row>
    <row r="41" spans="1:33" ht="15" customHeight="1" x14ac:dyDescent="0.25">
      <c r="A41" s="248">
        <v>3</v>
      </c>
      <c r="B41" s="623" t="s">
        <v>1131</v>
      </c>
      <c r="C41" s="517"/>
      <c r="D41" s="421"/>
      <c r="E41" s="422"/>
      <c r="F41" s="423"/>
      <c r="G41" s="423"/>
      <c r="H41" s="424"/>
      <c r="I41" s="425"/>
      <c r="J41" s="421"/>
      <c r="K41" s="422"/>
      <c r="L41" s="423"/>
      <c r="M41" s="423"/>
      <c r="N41" s="424"/>
      <c r="O41" s="425"/>
      <c r="P41" s="421"/>
      <c r="Q41" s="422"/>
      <c r="R41" s="423"/>
      <c r="S41" s="423"/>
      <c r="T41" s="424"/>
      <c r="U41" s="425"/>
      <c r="V41" s="251"/>
      <c r="W41" s="252"/>
      <c r="X41" s="253"/>
      <c r="Y41" s="253"/>
      <c r="Z41" s="254"/>
      <c r="AA41" s="255"/>
      <c r="AB41" s="251"/>
      <c r="AC41" s="252"/>
      <c r="AD41" s="253"/>
      <c r="AE41" s="253"/>
      <c r="AF41" s="254"/>
      <c r="AG41" s="255"/>
    </row>
    <row r="42" spans="1:33" ht="72" customHeight="1" x14ac:dyDescent="0.25">
      <c r="A42" s="248"/>
      <c r="B42" s="624" t="s">
        <v>1132</v>
      </c>
      <c r="C42" s="517"/>
      <c r="D42" s="421" t="s">
        <v>1133</v>
      </c>
      <c r="E42" s="422"/>
      <c r="F42" s="423"/>
      <c r="G42" s="423"/>
      <c r="H42" s="424"/>
      <c r="I42" s="425"/>
      <c r="J42" s="421"/>
      <c r="K42" s="422"/>
      <c r="L42" s="423"/>
      <c r="M42" s="423"/>
      <c r="N42" s="424"/>
      <c r="O42" s="425"/>
      <c r="P42" s="421"/>
      <c r="Q42" s="422"/>
      <c r="R42" s="423"/>
      <c r="S42" s="423"/>
      <c r="T42" s="424"/>
      <c r="U42" s="425"/>
      <c r="V42" s="251"/>
      <c r="W42" s="252"/>
      <c r="X42" s="253"/>
      <c r="Y42" s="253"/>
      <c r="Z42" s="254"/>
      <c r="AA42" s="255"/>
      <c r="AB42" s="251"/>
      <c r="AC42" s="252"/>
      <c r="AD42" s="253"/>
      <c r="AE42" s="253"/>
      <c r="AF42" s="254"/>
      <c r="AG42" s="255"/>
    </row>
    <row r="43" spans="1:33" ht="17.25" customHeight="1" x14ac:dyDescent="0.25">
      <c r="A43" s="248"/>
      <c r="B43" s="259">
        <v>0</v>
      </c>
      <c r="C43" s="257" t="s">
        <v>1134</v>
      </c>
      <c r="D43" s="421"/>
      <c r="E43" s="422"/>
      <c r="F43" s="423"/>
      <c r="G43" s="423"/>
      <c r="H43" s="424"/>
      <c r="I43" s="425"/>
      <c r="J43" s="421"/>
      <c r="K43" s="422"/>
      <c r="L43" s="423"/>
      <c r="M43" s="423"/>
      <c r="N43" s="424"/>
      <c r="O43" s="425"/>
      <c r="P43" s="421"/>
      <c r="Q43" s="422"/>
      <c r="R43" s="423"/>
      <c r="S43" s="423"/>
      <c r="T43" s="424"/>
      <c r="U43" s="425"/>
      <c r="V43" s="251"/>
      <c r="W43" s="252"/>
      <c r="X43" s="253"/>
      <c r="Y43" s="253"/>
      <c r="Z43" s="254"/>
      <c r="AA43" s="255"/>
      <c r="AB43" s="251"/>
      <c r="AC43" s="252"/>
      <c r="AD43" s="253"/>
      <c r="AE43" s="253"/>
      <c r="AF43" s="254"/>
      <c r="AG43" s="255"/>
    </row>
    <row r="44" spans="1:33" ht="15" customHeight="1" x14ac:dyDescent="0.25">
      <c r="A44" s="248"/>
      <c r="B44" s="256" t="s">
        <v>1108</v>
      </c>
      <c r="C44" s="257" t="s">
        <v>1135</v>
      </c>
      <c r="D44" s="421"/>
      <c r="E44" s="422"/>
      <c r="F44" s="423"/>
      <c r="G44" s="423"/>
      <c r="H44" s="424"/>
      <c r="I44" s="425"/>
      <c r="J44" s="421"/>
      <c r="K44" s="422"/>
      <c r="L44" s="423"/>
      <c r="M44" s="423"/>
      <c r="N44" s="424"/>
      <c r="O44" s="425"/>
      <c r="P44" s="421"/>
      <c r="Q44" s="422"/>
      <c r="R44" s="423"/>
      <c r="S44" s="423"/>
      <c r="T44" s="424"/>
      <c r="U44" s="425"/>
      <c r="V44" s="251"/>
      <c r="W44" s="252"/>
      <c r="X44" s="253"/>
      <c r="Y44" s="253"/>
      <c r="Z44" s="254"/>
      <c r="AA44" s="255"/>
      <c r="AB44" s="251"/>
      <c r="AC44" s="252"/>
      <c r="AD44" s="253"/>
      <c r="AE44" s="253"/>
      <c r="AF44" s="254"/>
      <c r="AG44" s="255"/>
    </row>
    <row r="45" spans="1:33" ht="15" customHeight="1" x14ac:dyDescent="0.25">
      <c r="A45" s="248"/>
      <c r="B45" s="256"/>
      <c r="C45" s="257" t="s">
        <v>1136</v>
      </c>
      <c r="D45" s="421" t="s">
        <v>116</v>
      </c>
      <c r="E45" s="422"/>
      <c r="F45" s="423"/>
      <c r="G45" s="423"/>
      <c r="H45" s="424"/>
      <c r="I45" s="425"/>
      <c r="J45" s="421"/>
      <c r="K45" s="422"/>
      <c r="L45" s="423"/>
      <c r="M45" s="423"/>
      <c r="N45" s="424"/>
      <c r="O45" s="425"/>
      <c r="P45" s="421"/>
      <c r="Q45" s="422"/>
      <c r="R45" s="423"/>
      <c r="S45" s="423"/>
      <c r="T45" s="424"/>
      <c r="U45" s="425"/>
      <c r="V45" s="251"/>
      <c r="W45" s="252"/>
      <c r="X45" s="253"/>
      <c r="Y45" s="253"/>
      <c r="Z45" s="254"/>
      <c r="AA45" s="255"/>
      <c r="AB45" s="251"/>
      <c r="AC45" s="252"/>
      <c r="AD45" s="253"/>
      <c r="AE45" s="253"/>
      <c r="AF45" s="254"/>
      <c r="AG45" s="255"/>
    </row>
    <row r="46" spans="1:33" ht="15" customHeight="1" x14ac:dyDescent="0.25">
      <c r="A46" s="248"/>
      <c r="B46" s="256" t="s">
        <v>981</v>
      </c>
      <c r="C46" s="257" t="s">
        <v>1135</v>
      </c>
      <c r="D46" s="421" t="s">
        <v>1112</v>
      </c>
      <c r="E46" s="422"/>
      <c r="F46" s="423"/>
      <c r="G46" s="423"/>
      <c r="H46" s="424"/>
      <c r="I46" s="425"/>
      <c r="J46" s="421"/>
      <c r="K46" s="422"/>
      <c r="L46" s="423"/>
      <c r="M46" s="423"/>
      <c r="N46" s="424"/>
      <c r="O46" s="425"/>
      <c r="P46" s="421"/>
      <c r="Q46" s="422"/>
      <c r="R46" s="423"/>
      <c r="S46" s="423"/>
      <c r="T46" s="424"/>
      <c r="U46" s="425"/>
      <c r="V46" s="251"/>
      <c r="W46" s="252"/>
      <c r="X46" s="253"/>
      <c r="Y46" s="253"/>
      <c r="Z46" s="254"/>
      <c r="AA46" s="255"/>
      <c r="AB46" s="251"/>
      <c r="AC46" s="252"/>
      <c r="AD46" s="253"/>
      <c r="AE46" s="253"/>
      <c r="AF46" s="254"/>
      <c r="AG46" s="255"/>
    </row>
    <row r="47" spans="1:33" ht="15" customHeight="1" x14ac:dyDescent="0.25">
      <c r="A47" s="248"/>
      <c r="B47" s="256"/>
      <c r="C47" s="257" t="s">
        <v>1137</v>
      </c>
      <c r="D47" s="421" t="s">
        <v>1138</v>
      </c>
      <c r="E47" s="422"/>
      <c r="F47" s="423"/>
      <c r="G47" s="423"/>
      <c r="H47" s="424"/>
      <c r="I47" s="425"/>
      <c r="J47" s="421"/>
      <c r="K47" s="422"/>
      <c r="L47" s="423"/>
      <c r="M47" s="423"/>
      <c r="N47" s="424"/>
      <c r="O47" s="425"/>
      <c r="P47" s="421"/>
      <c r="Q47" s="422"/>
      <c r="R47" s="423"/>
      <c r="S47" s="423"/>
      <c r="T47" s="424"/>
      <c r="U47" s="425"/>
      <c r="V47" s="251"/>
      <c r="W47" s="252"/>
      <c r="X47" s="253"/>
      <c r="Y47" s="253"/>
      <c r="Z47" s="254"/>
      <c r="AA47" s="255"/>
      <c r="AB47" s="251"/>
      <c r="AC47" s="252"/>
      <c r="AD47" s="253"/>
      <c r="AE47" s="253"/>
      <c r="AF47" s="254"/>
      <c r="AG47" s="255"/>
    </row>
    <row r="48" spans="1:33" ht="15" customHeight="1" x14ac:dyDescent="0.25">
      <c r="A48" s="248"/>
      <c r="B48" s="256" t="s">
        <v>1014</v>
      </c>
      <c r="C48" s="257" t="s">
        <v>1135</v>
      </c>
      <c r="D48" s="421"/>
      <c r="E48" s="422"/>
      <c r="F48" s="423"/>
      <c r="G48" s="423"/>
      <c r="H48" s="424"/>
      <c r="I48" s="425"/>
      <c r="J48" s="421"/>
      <c r="K48" s="422"/>
      <c r="L48" s="423"/>
      <c r="M48" s="423"/>
      <c r="N48" s="424"/>
      <c r="O48" s="425"/>
      <c r="P48" s="421"/>
      <c r="Q48" s="422"/>
      <c r="R48" s="423"/>
      <c r="S48" s="423"/>
      <c r="T48" s="424"/>
      <c r="U48" s="425"/>
      <c r="V48" s="251"/>
      <c r="W48" s="252"/>
      <c r="X48" s="253"/>
      <c r="Y48" s="253"/>
      <c r="Z48" s="254"/>
      <c r="AA48" s="255"/>
      <c r="AB48" s="251"/>
      <c r="AC48" s="252"/>
      <c r="AD48" s="253"/>
      <c r="AE48" s="253"/>
      <c r="AF48" s="254"/>
      <c r="AG48" s="255"/>
    </row>
    <row r="49" spans="1:33" ht="18.75" customHeight="1" x14ac:dyDescent="0.25">
      <c r="A49" s="248"/>
      <c r="B49" s="256"/>
      <c r="C49" s="257" t="s">
        <v>1139</v>
      </c>
      <c r="D49" s="421"/>
      <c r="E49" s="422"/>
      <c r="F49" s="423"/>
      <c r="G49" s="423"/>
      <c r="H49" s="424"/>
      <c r="I49" s="425"/>
      <c r="J49" s="421"/>
      <c r="K49" s="422"/>
      <c r="L49" s="423"/>
      <c r="M49" s="423"/>
      <c r="N49" s="425" t="s">
        <v>1112</v>
      </c>
      <c r="O49" s="425"/>
      <c r="P49" s="421"/>
      <c r="Q49" s="422"/>
      <c r="R49" s="423"/>
      <c r="S49" s="423"/>
      <c r="T49" s="424"/>
      <c r="U49" s="425"/>
      <c r="V49" s="251"/>
      <c r="W49" s="252"/>
      <c r="X49" s="253"/>
      <c r="Y49" s="253"/>
      <c r="Z49" s="254"/>
      <c r="AA49" s="255"/>
      <c r="AB49" s="251"/>
      <c r="AC49" s="252"/>
      <c r="AD49" s="253"/>
      <c r="AE49" s="253"/>
      <c r="AF49" s="254"/>
      <c r="AG49" s="255"/>
    </row>
    <row r="50" spans="1:33" ht="15" customHeight="1" x14ac:dyDescent="0.25">
      <c r="A50" s="248"/>
      <c r="B50" s="256" t="s">
        <v>1120</v>
      </c>
      <c r="C50" s="257" t="s">
        <v>1135</v>
      </c>
      <c r="D50" s="421"/>
      <c r="E50" s="422"/>
      <c r="F50" s="423"/>
      <c r="G50" s="423"/>
      <c r="H50" s="424"/>
      <c r="I50" s="425"/>
      <c r="J50" s="421"/>
      <c r="K50" s="422"/>
      <c r="L50" s="423"/>
      <c r="M50" s="423"/>
      <c r="N50" s="424"/>
      <c r="O50" s="425"/>
      <c r="P50" s="421"/>
      <c r="Q50" s="422"/>
      <c r="R50" s="423"/>
      <c r="S50" s="423"/>
      <c r="T50" s="424"/>
      <c r="U50" s="425"/>
      <c r="V50" s="251"/>
      <c r="W50" s="252"/>
      <c r="X50" s="253"/>
      <c r="Y50" s="253"/>
      <c r="Z50" s="254"/>
      <c r="AA50" s="255"/>
      <c r="AB50" s="251"/>
      <c r="AC50" s="252"/>
      <c r="AD50" s="253"/>
      <c r="AE50" s="253"/>
      <c r="AF50" s="254"/>
      <c r="AG50" s="255"/>
    </row>
    <row r="51" spans="1:33" ht="17.25" customHeight="1" x14ac:dyDescent="0.25">
      <c r="A51" s="248"/>
      <c r="B51" s="256"/>
      <c r="C51" s="257" t="s">
        <v>1140</v>
      </c>
      <c r="D51" s="421"/>
      <c r="E51" s="422"/>
      <c r="F51" s="423"/>
      <c r="G51" s="423"/>
      <c r="H51" s="424"/>
      <c r="I51" s="425" t="s">
        <v>1112</v>
      </c>
      <c r="J51" s="421"/>
      <c r="K51" s="422"/>
      <c r="L51" s="423"/>
      <c r="M51" s="423"/>
      <c r="N51" s="424"/>
      <c r="O51" s="425"/>
      <c r="P51" s="421"/>
      <c r="Q51" s="422"/>
      <c r="R51" s="423"/>
      <c r="S51" s="423"/>
      <c r="T51" s="424"/>
      <c r="U51" s="425" t="s">
        <v>1112</v>
      </c>
      <c r="V51" s="251"/>
      <c r="W51" s="252"/>
      <c r="X51" s="253"/>
      <c r="Y51" s="253"/>
      <c r="Z51" s="254"/>
      <c r="AA51" s="255"/>
      <c r="AB51" s="251"/>
      <c r="AC51" s="252"/>
      <c r="AD51" s="253"/>
      <c r="AE51" s="253"/>
      <c r="AF51" s="254"/>
      <c r="AG51" s="255"/>
    </row>
    <row r="52" spans="1:33" ht="15" customHeight="1" x14ac:dyDescent="0.25">
      <c r="A52" s="248"/>
      <c r="B52" s="256"/>
      <c r="C52" s="257"/>
      <c r="D52" s="421"/>
      <c r="E52" s="422"/>
      <c r="F52" s="423"/>
      <c r="G52" s="423"/>
      <c r="H52" s="424"/>
      <c r="I52" s="425"/>
      <c r="J52" s="421"/>
      <c r="K52" s="422"/>
      <c r="L52" s="423"/>
      <c r="M52" s="423"/>
      <c r="N52" s="424"/>
      <c r="O52" s="425"/>
      <c r="P52" s="421"/>
      <c r="Q52" s="422"/>
      <c r="R52" s="423"/>
      <c r="S52" s="423"/>
      <c r="T52" s="424"/>
      <c r="U52" s="425"/>
      <c r="V52" s="251"/>
      <c r="W52" s="252"/>
      <c r="X52" s="253"/>
      <c r="Y52" s="253"/>
      <c r="Z52" s="254"/>
      <c r="AA52" s="255"/>
      <c r="AB52" s="251"/>
      <c r="AC52" s="252"/>
      <c r="AD52" s="253"/>
      <c r="AE52" s="253"/>
      <c r="AF52" s="254"/>
      <c r="AG52" s="255"/>
    </row>
    <row r="53" spans="1:33" ht="15" customHeight="1" x14ac:dyDescent="0.25">
      <c r="A53" s="248">
        <v>4</v>
      </c>
      <c r="B53" s="623" t="s">
        <v>1141</v>
      </c>
      <c r="C53" s="517"/>
      <c r="D53" s="421"/>
      <c r="E53" s="422"/>
      <c r="F53" s="423"/>
      <c r="G53" s="423"/>
      <c r="H53" s="424"/>
      <c r="I53" s="425"/>
      <c r="J53" s="421"/>
      <c r="K53" s="422"/>
      <c r="L53" s="423"/>
      <c r="M53" s="423"/>
      <c r="N53" s="424"/>
      <c r="O53" s="425"/>
      <c r="P53" s="421"/>
      <c r="Q53" s="422"/>
      <c r="R53" s="423"/>
      <c r="S53" s="423"/>
      <c r="T53" s="424"/>
      <c r="U53" s="425"/>
      <c r="V53" s="251"/>
      <c r="W53" s="252"/>
      <c r="X53" s="253"/>
      <c r="Y53" s="253"/>
      <c r="Z53" s="254"/>
      <c r="AA53" s="255"/>
      <c r="AB53" s="251"/>
      <c r="AC53" s="252"/>
      <c r="AD53" s="253"/>
      <c r="AE53" s="253"/>
      <c r="AF53" s="254"/>
      <c r="AG53" s="255"/>
    </row>
    <row r="54" spans="1:33" ht="15" customHeight="1" x14ac:dyDescent="0.25">
      <c r="A54" s="248"/>
      <c r="B54" s="624" t="s">
        <v>1142</v>
      </c>
      <c r="C54" s="517"/>
      <c r="D54" s="421" t="s">
        <v>1143</v>
      </c>
      <c r="E54" s="422"/>
      <c r="F54" s="423"/>
      <c r="G54" s="423"/>
      <c r="H54" s="424"/>
      <c r="I54" s="425"/>
      <c r="J54" s="421"/>
      <c r="K54" s="422"/>
      <c r="L54" s="423"/>
      <c r="M54" s="423"/>
      <c r="N54" s="424"/>
      <c r="O54" s="425"/>
      <c r="P54" s="421"/>
      <c r="Q54" s="422"/>
      <c r="R54" s="423"/>
      <c r="S54" s="423"/>
      <c r="T54" s="424"/>
      <c r="U54" s="425"/>
      <c r="V54" s="251"/>
      <c r="W54" s="252"/>
      <c r="X54" s="253"/>
      <c r="Y54" s="253"/>
      <c r="Z54" s="254"/>
      <c r="AA54" s="255"/>
      <c r="AB54" s="251"/>
      <c r="AC54" s="252"/>
      <c r="AD54" s="253"/>
      <c r="AE54" s="253"/>
      <c r="AF54" s="254"/>
      <c r="AG54" s="255"/>
    </row>
    <row r="55" spans="1:33" ht="42" customHeight="1" x14ac:dyDescent="0.25">
      <c r="A55" s="248"/>
      <c r="B55" s="624" t="s">
        <v>1144</v>
      </c>
      <c r="C55" s="517"/>
      <c r="D55" s="421"/>
      <c r="E55" s="422"/>
      <c r="F55" s="423"/>
      <c r="G55" s="423"/>
      <c r="H55" s="424"/>
      <c r="I55" s="425"/>
      <c r="J55" s="421"/>
      <c r="K55" s="422"/>
      <c r="L55" s="423"/>
      <c r="M55" s="423"/>
      <c r="N55" s="424"/>
      <c r="O55" s="425"/>
      <c r="P55" s="421"/>
      <c r="Q55" s="422"/>
      <c r="R55" s="423"/>
      <c r="S55" s="423"/>
      <c r="T55" s="424"/>
      <c r="U55" s="425"/>
      <c r="V55" s="251"/>
      <c r="W55" s="252"/>
      <c r="X55" s="253"/>
      <c r="Y55" s="253"/>
      <c r="Z55" s="254"/>
      <c r="AA55" s="255"/>
      <c r="AB55" s="251"/>
      <c r="AC55" s="252"/>
      <c r="AD55" s="253"/>
      <c r="AE55" s="253"/>
      <c r="AF55" s="254"/>
      <c r="AG55" s="255"/>
    </row>
    <row r="56" spans="1:33" ht="31.5" customHeight="1" x14ac:dyDescent="0.25">
      <c r="A56" s="248"/>
      <c r="B56" s="624" t="s">
        <v>1145</v>
      </c>
      <c r="C56" s="517"/>
      <c r="D56" s="421"/>
      <c r="E56" s="422"/>
      <c r="F56" s="423"/>
      <c r="G56" s="423"/>
      <c r="H56" s="424"/>
      <c r="I56" s="425"/>
      <c r="J56" s="421"/>
      <c r="K56" s="422"/>
      <c r="L56" s="423"/>
      <c r="M56" s="423"/>
      <c r="N56" s="424"/>
      <c r="O56" s="425"/>
      <c r="P56" s="421"/>
      <c r="Q56" s="422"/>
      <c r="R56" s="423"/>
      <c r="S56" s="423"/>
      <c r="T56" s="424"/>
      <c r="U56" s="425"/>
      <c r="V56" s="251"/>
      <c r="W56" s="252"/>
      <c r="X56" s="253"/>
      <c r="Y56" s="253"/>
      <c r="Z56" s="254"/>
      <c r="AA56" s="255"/>
      <c r="AB56" s="251"/>
      <c r="AC56" s="252"/>
      <c r="AD56" s="253"/>
      <c r="AE56" s="253"/>
      <c r="AF56" s="254"/>
      <c r="AG56" s="255"/>
    </row>
    <row r="57" spans="1:33" ht="15" customHeight="1" x14ac:dyDescent="0.25">
      <c r="A57" s="248"/>
      <c r="B57" s="256" t="s">
        <v>1146</v>
      </c>
      <c r="C57" s="260"/>
      <c r="D57" s="427"/>
      <c r="E57" s="422"/>
      <c r="F57" s="423"/>
      <c r="G57" s="423"/>
      <c r="H57" s="424"/>
      <c r="I57" s="425"/>
      <c r="J57" s="427"/>
      <c r="K57" s="422"/>
      <c r="L57" s="423"/>
      <c r="M57" s="423"/>
      <c r="N57" s="424"/>
      <c r="O57" s="425"/>
      <c r="P57" s="427"/>
      <c r="Q57" s="422"/>
      <c r="R57" s="423"/>
      <c r="S57" s="423"/>
      <c r="T57" s="424"/>
      <c r="U57" s="425"/>
      <c r="V57" s="261"/>
      <c r="W57" s="252"/>
      <c r="X57" s="253"/>
      <c r="Y57" s="253"/>
      <c r="Z57" s="254"/>
      <c r="AA57" s="255"/>
      <c r="AB57" s="261"/>
      <c r="AC57" s="252"/>
      <c r="AD57" s="253"/>
      <c r="AE57" s="253"/>
      <c r="AF57" s="254"/>
      <c r="AG57" s="255"/>
    </row>
    <row r="58" spans="1:33" ht="15" customHeight="1" x14ac:dyDescent="0.25">
      <c r="A58" s="248"/>
      <c r="B58" s="256" t="s">
        <v>1108</v>
      </c>
      <c r="C58" s="257" t="s">
        <v>1147</v>
      </c>
      <c r="D58" s="421" t="s">
        <v>1112</v>
      </c>
      <c r="E58" s="422"/>
      <c r="F58" s="428" t="s">
        <v>1112</v>
      </c>
      <c r="G58" s="423"/>
      <c r="H58" s="424"/>
      <c r="I58" s="425"/>
      <c r="J58" s="421"/>
      <c r="K58" s="422"/>
      <c r="L58" s="423"/>
      <c r="M58" s="423"/>
      <c r="N58" s="424"/>
      <c r="O58" s="425"/>
      <c r="P58" s="421"/>
      <c r="Q58" s="422"/>
      <c r="R58" s="423"/>
      <c r="S58" s="423"/>
      <c r="T58" s="424"/>
      <c r="U58" s="425"/>
      <c r="V58" s="251"/>
      <c r="W58" s="252"/>
      <c r="X58" s="253"/>
      <c r="Y58" s="253"/>
      <c r="Z58" s="254"/>
      <c r="AA58" s="255"/>
      <c r="AB58" s="251"/>
      <c r="AC58" s="252"/>
      <c r="AD58" s="253"/>
      <c r="AE58" s="253"/>
      <c r="AF58" s="254"/>
      <c r="AG58" s="255"/>
    </row>
    <row r="59" spans="1:33" ht="29.25" customHeight="1" x14ac:dyDescent="0.25">
      <c r="A59" s="248"/>
      <c r="B59" s="256"/>
      <c r="C59" s="257" t="s">
        <v>1148</v>
      </c>
      <c r="D59" s="426" t="s">
        <v>1114</v>
      </c>
      <c r="E59" s="422"/>
      <c r="F59" s="423"/>
      <c r="G59" s="423"/>
      <c r="H59" s="424"/>
      <c r="I59" s="425"/>
      <c r="J59" s="421"/>
      <c r="K59" s="422"/>
      <c r="L59" s="423"/>
      <c r="M59" s="423"/>
      <c r="N59" s="424"/>
      <c r="O59" s="425"/>
      <c r="P59" s="421"/>
      <c r="Q59" s="422"/>
      <c r="R59" s="423"/>
      <c r="S59" s="423"/>
      <c r="T59" s="424"/>
      <c r="U59" s="425"/>
      <c r="V59" s="251"/>
      <c r="W59" s="252"/>
      <c r="X59" s="253"/>
      <c r="Y59" s="253"/>
      <c r="Z59" s="254"/>
      <c r="AA59" s="255"/>
      <c r="AB59" s="251"/>
      <c r="AC59" s="252"/>
      <c r="AD59" s="253"/>
      <c r="AE59" s="253"/>
      <c r="AF59" s="254"/>
      <c r="AG59" s="255"/>
    </row>
    <row r="60" spans="1:33" ht="31.5" customHeight="1" x14ac:dyDescent="0.25">
      <c r="A60" s="248"/>
      <c r="B60" s="256"/>
      <c r="C60" s="257" t="s">
        <v>1149</v>
      </c>
      <c r="D60" s="426" t="s">
        <v>1114</v>
      </c>
      <c r="E60" s="422"/>
      <c r="F60" s="423"/>
      <c r="G60" s="423"/>
      <c r="H60" s="424"/>
      <c r="I60" s="425"/>
      <c r="J60" s="421"/>
      <c r="K60" s="422"/>
      <c r="L60" s="423"/>
      <c r="M60" s="423"/>
      <c r="N60" s="424"/>
      <c r="O60" s="425"/>
      <c r="P60" s="421"/>
      <c r="Q60" s="422"/>
      <c r="R60" s="423"/>
      <c r="S60" s="423"/>
      <c r="T60" s="424"/>
      <c r="U60" s="425"/>
      <c r="V60" s="251"/>
      <c r="W60" s="252"/>
      <c r="X60" s="253"/>
      <c r="Y60" s="253"/>
      <c r="Z60" s="254"/>
      <c r="AA60" s="255"/>
      <c r="AB60" s="251"/>
      <c r="AC60" s="252"/>
      <c r="AD60" s="253"/>
      <c r="AE60" s="253"/>
      <c r="AF60" s="254"/>
      <c r="AG60" s="255"/>
    </row>
    <row r="61" spans="1:33" ht="15" customHeight="1" x14ac:dyDescent="0.25">
      <c r="A61" s="248"/>
      <c r="B61" s="256" t="s">
        <v>981</v>
      </c>
      <c r="C61" s="257" t="s">
        <v>1150</v>
      </c>
      <c r="D61" s="421"/>
      <c r="E61" s="422"/>
      <c r="F61" s="423"/>
      <c r="G61" s="423"/>
      <c r="H61" s="424"/>
      <c r="I61" s="425"/>
      <c r="J61" s="421"/>
      <c r="K61" s="422"/>
      <c r="L61" s="423"/>
      <c r="M61" s="423"/>
      <c r="N61" s="424"/>
      <c r="O61" s="425"/>
      <c r="P61" s="421"/>
      <c r="Q61" s="422"/>
      <c r="R61" s="423"/>
      <c r="S61" s="423"/>
      <c r="T61" s="424"/>
      <c r="U61" s="425"/>
      <c r="V61" s="251"/>
      <c r="W61" s="252"/>
      <c r="X61" s="253"/>
      <c r="Y61" s="253"/>
      <c r="Z61" s="254"/>
      <c r="AA61" s="255"/>
      <c r="AB61" s="251"/>
      <c r="AC61" s="252"/>
      <c r="AD61" s="253"/>
      <c r="AE61" s="253"/>
      <c r="AF61" s="254"/>
      <c r="AG61" s="255"/>
    </row>
    <row r="62" spans="1:33" ht="15" customHeight="1" x14ac:dyDescent="0.25">
      <c r="A62" s="248"/>
      <c r="B62" s="256"/>
      <c r="C62" s="257" t="s">
        <v>1151</v>
      </c>
      <c r="D62" s="421"/>
      <c r="E62" s="422"/>
      <c r="F62" s="423"/>
      <c r="G62" s="423"/>
      <c r="H62" s="424"/>
      <c r="I62" s="425"/>
      <c r="J62" s="421"/>
      <c r="K62" s="422"/>
      <c r="L62" s="423"/>
      <c r="M62" s="423"/>
      <c r="N62" s="424"/>
      <c r="O62" s="425"/>
      <c r="P62" s="421"/>
      <c r="Q62" s="422"/>
      <c r="R62" s="423"/>
      <c r="S62" s="423"/>
      <c r="T62" s="424"/>
      <c r="U62" s="425"/>
      <c r="V62" s="251"/>
      <c r="W62" s="252"/>
      <c r="X62" s="253"/>
      <c r="Y62" s="253"/>
      <c r="Z62" s="254"/>
      <c r="AA62" s="255"/>
      <c r="AB62" s="251"/>
      <c r="AC62" s="252"/>
      <c r="AD62" s="253"/>
      <c r="AE62" s="253"/>
      <c r="AF62" s="254"/>
      <c r="AG62" s="255"/>
    </row>
    <row r="63" spans="1:33" ht="15" customHeight="1" x14ac:dyDescent="0.25">
      <c r="A63" s="248"/>
      <c r="B63" s="256"/>
      <c r="C63" s="257" t="s">
        <v>1152</v>
      </c>
      <c r="D63" s="421"/>
      <c r="E63" s="422"/>
      <c r="F63" s="423"/>
      <c r="G63" s="423"/>
      <c r="H63" s="424"/>
      <c r="I63" s="425"/>
      <c r="J63" s="421"/>
      <c r="K63" s="422"/>
      <c r="L63" s="423"/>
      <c r="M63" s="423"/>
      <c r="N63" s="424"/>
      <c r="O63" s="425"/>
      <c r="P63" s="421"/>
      <c r="Q63" s="422"/>
      <c r="R63" s="423"/>
      <c r="S63" s="423"/>
      <c r="T63" s="424"/>
      <c r="U63" s="425"/>
      <c r="V63" s="251"/>
      <c r="W63" s="252"/>
      <c r="X63" s="253"/>
      <c r="Y63" s="253"/>
      <c r="Z63" s="254"/>
      <c r="AA63" s="255"/>
      <c r="AB63" s="251"/>
      <c r="AC63" s="252"/>
      <c r="AD63" s="253"/>
      <c r="AE63" s="253"/>
      <c r="AF63" s="254"/>
      <c r="AG63" s="255"/>
    </row>
    <row r="64" spans="1:33" ht="15" customHeight="1" x14ac:dyDescent="0.25">
      <c r="A64" s="248"/>
      <c r="B64" s="256"/>
      <c r="C64" s="257" t="s">
        <v>1153</v>
      </c>
      <c r="D64" s="421"/>
      <c r="E64" s="422"/>
      <c r="F64" s="423"/>
      <c r="G64" s="423"/>
      <c r="H64" s="424"/>
      <c r="I64" s="425"/>
      <c r="J64" s="421"/>
      <c r="K64" s="422"/>
      <c r="L64" s="423"/>
      <c r="M64" s="423"/>
      <c r="N64" s="424"/>
      <c r="O64" s="425"/>
      <c r="P64" s="421"/>
      <c r="Q64" s="422"/>
      <c r="R64" s="423"/>
      <c r="S64" s="423"/>
      <c r="T64" s="424"/>
      <c r="U64" s="425"/>
      <c r="V64" s="251"/>
      <c r="W64" s="252"/>
      <c r="X64" s="253"/>
      <c r="Y64" s="253"/>
      <c r="Z64" s="254"/>
      <c r="AA64" s="255"/>
      <c r="AB64" s="251"/>
      <c r="AC64" s="252"/>
      <c r="AD64" s="253"/>
      <c r="AE64" s="253"/>
      <c r="AF64" s="254"/>
      <c r="AG64" s="255"/>
    </row>
    <row r="65" spans="1:33" ht="15" customHeight="1" x14ac:dyDescent="0.25">
      <c r="A65" s="248"/>
      <c r="B65" s="256" t="s">
        <v>1014</v>
      </c>
      <c r="C65" s="257" t="s">
        <v>1154</v>
      </c>
      <c r="D65" s="421"/>
      <c r="E65" s="422"/>
      <c r="F65" s="423"/>
      <c r="G65" s="423"/>
      <c r="H65" s="425" t="s">
        <v>1112</v>
      </c>
      <c r="I65" s="425"/>
      <c r="J65" s="421"/>
      <c r="K65" s="422"/>
      <c r="L65" s="423"/>
      <c r="M65" s="423"/>
      <c r="N65" s="425" t="s">
        <v>1112</v>
      </c>
      <c r="O65" s="425"/>
      <c r="P65" s="421"/>
      <c r="Q65" s="422"/>
      <c r="R65" s="423"/>
      <c r="S65" s="423"/>
      <c r="T65" s="425" t="s">
        <v>1112</v>
      </c>
      <c r="U65" s="425"/>
      <c r="V65" s="251"/>
      <c r="W65" s="252"/>
      <c r="X65" s="253"/>
      <c r="Y65" s="253"/>
      <c r="Z65" s="254"/>
      <c r="AA65" s="255"/>
      <c r="AB65" s="251"/>
      <c r="AC65" s="252"/>
      <c r="AD65" s="253"/>
      <c r="AE65" s="253"/>
      <c r="AF65" s="254"/>
      <c r="AG65" s="255"/>
    </row>
    <row r="66" spans="1:33" ht="15" customHeight="1" x14ac:dyDescent="0.25">
      <c r="A66" s="248"/>
      <c r="B66" s="256"/>
      <c r="C66" s="257" t="s">
        <v>1155</v>
      </c>
      <c r="D66" s="421"/>
      <c r="E66" s="422"/>
      <c r="F66" s="423"/>
      <c r="G66" s="423"/>
      <c r="H66" s="424"/>
      <c r="I66" s="425"/>
      <c r="J66" s="421"/>
      <c r="K66" s="422"/>
      <c r="L66" s="423"/>
      <c r="M66" s="423"/>
      <c r="N66" s="424"/>
      <c r="O66" s="425"/>
      <c r="P66" s="421"/>
      <c r="Q66" s="422"/>
      <c r="R66" s="423"/>
      <c r="S66" s="423"/>
      <c r="T66" s="424"/>
      <c r="U66" s="425"/>
      <c r="V66" s="251"/>
      <c r="W66" s="252"/>
      <c r="X66" s="253"/>
      <c r="Y66" s="253"/>
      <c r="Z66" s="254"/>
      <c r="AA66" s="255"/>
      <c r="AB66" s="251"/>
      <c r="AC66" s="252"/>
      <c r="AD66" s="253"/>
      <c r="AE66" s="253"/>
      <c r="AF66" s="254"/>
      <c r="AG66" s="255"/>
    </row>
    <row r="67" spans="1:33" ht="15" customHeight="1" x14ac:dyDescent="0.25">
      <c r="A67" s="248"/>
      <c r="B67" s="256"/>
      <c r="C67" s="257" t="s">
        <v>1156</v>
      </c>
      <c r="D67" s="421"/>
      <c r="E67" s="422"/>
      <c r="F67" s="423"/>
      <c r="G67" s="423"/>
      <c r="H67" s="424"/>
      <c r="I67" s="425"/>
      <c r="J67" s="421"/>
      <c r="K67" s="422"/>
      <c r="L67" s="423"/>
      <c r="M67" s="423"/>
      <c r="N67" s="424"/>
      <c r="O67" s="425"/>
      <c r="P67" s="421"/>
      <c r="Q67" s="422"/>
      <c r="R67" s="423"/>
      <c r="S67" s="423"/>
      <c r="T67" s="424"/>
      <c r="U67" s="425"/>
      <c r="V67" s="251"/>
      <c r="W67" s="252"/>
      <c r="X67" s="253"/>
      <c r="Y67" s="253"/>
      <c r="Z67" s="254"/>
      <c r="AA67" s="255"/>
      <c r="AB67" s="251"/>
      <c r="AC67" s="252"/>
      <c r="AD67" s="253"/>
      <c r="AE67" s="253"/>
      <c r="AF67" s="254"/>
      <c r="AG67" s="255"/>
    </row>
    <row r="68" spans="1:33" ht="15" customHeight="1" x14ac:dyDescent="0.25">
      <c r="A68" s="248"/>
      <c r="B68" s="256"/>
      <c r="C68" s="257" t="s">
        <v>1157</v>
      </c>
      <c r="D68" s="421"/>
      <c r="E68" s="422"/>
      <c r="F68" s="423"/>
      <c r="G68" s="423"/>
      <c r="H68" s="424"/>
      <c r="I68" s="425"/>
      <c r="J68" s="421"/>
      <c r="K68" s="422"/>
      <c r="L68" s="423"/>
      <c r="M68" s="423"/>
      <c r="N68" s="424"/>
      <c r="O68" s="425"/>
      <c r="P68" s="421"/>
      <c r="Q68" s="422"/>
      <c r="R68" s="423"/>
      <c r="S68" s="423"/>
      <c r="T68" s="424"/>
      <c r="U68" s="425"/>
      <c r="V68" s="251"/>
      <c r="W68" s="252"/>
      <c r="X68" s="253"/>
      <c r="Y68" s="253"/>
      <c r="Z68" s="254"/>
      <c r="AA68" s="255"/>
      <c r="AB68" s="251"/>
      <c r="AC68" s="252"/>
      <c r="AD68" s="253"/>
      <c r="AE68" s="253"/>
      <c r="AF68" s="254"/>
      <c r="AG68" s="255"/>
    </row>
    <row r="69" spans="1:33" ht="15" customHeight="1" x14ac:dyDescent="0.25">
      <c r="A69" s="248"/>
      <c r="B69" s="256" t="s">
        <v>1120</v>
      </c>
      <c r="C69" s="257" t="s">
        <v>1158</v>
      </c>
      <c r="D69" s="421"/>
      <c r="E69" s="422"/>
      <c r="F69" s="423"/>
      <c r="G69" s="423"/>
      <c r="H69" s="424"/>
      <c r="I69" s="425"/>
      <c r="J69" s="421"/>
      <c r="K69" s="422"/>
      <c r="L69" s="423"/>
      <c r="M69" s="423"/>
      <c r="N69" s="424"/>
      <c r="O69" s="425"/>
      <c r="P69" s="421"/>
      <c r="Q69" s="422"/>
      <c r="R69" s="423"/>
      <c r="S69" s="423"/>
      <c r="T69" s="424"/>
      <c r="U69" s="425"/>
      <c r="V69" s="251"/>
      <c r="W69" s="252"/>
      <c r="X69" s="253"/>
      <c r="Y69" s="253"/>
      <c r="Z69" s="254"/>
      <c r="AA69" s="255"/>
      <c r="AB69" s="251"/>
      <c r="AC69" s="252"/>
      <c r="AD69" s="253"/>
      <c r="AE69" s="253"/>
      <c r="AF69" s="254"/>
      <c r="AG69" s="255"/>
    </row>
    <row r="70" spans="1:33" ht="15" customHeight="1" x14ac:dyDescent="0.25">
      <c r="A70" s="248"/>
      <c r="B70" s="256"/>
      <c r="C70" s="257" t="s">
        <v>1159</v>
      </c>
      <c r="D70" s="421"/>
      <c r="E70" s="422"/>
      <c r="F70" s="423"/>
      <c r="G70" s="423"/>
      <c r="H70" s="424"/>
      <c r="I70" s="425"/>
      <c r="J70" s="421"/>
      <c r="K70" s="422"/>
      <c r="L70" s="423"/>
      <c r="M70" s="423"/>
      <c r="N70" s="424"/>
      <c r="O70" s="425"/>
      <c r="P70" s="421"/>
      <c r="Q70" s="422"/>
      <c r="R70" s="423"/>
      <c r="S70" s="423"/>
      <c r="T70" s="424"/>
      <c r="U70" s="425"/>
      <c r="V70" s="251"/>
      <c r="W70" s="252"/>
      <c r="X70" s="253"/>
      <c r="Y70" s="253"/>
      <c r="Z70" s="254"/>
      <c r="AA70" s="255"/>
      <c r="AB70" s="251"/>
      <c r="AC70" s="252"/>
      <c r="AD70" s="253"/>
      <c r="AE70" s="253"/>
      <c r="AF70" s="254"/>
      <c r="AG70" s="255"/>
    </row>
    <row r="71" spans="1:33" ht="15" customHeight="1" x14ac:dyDescent="0.25">
      <c r="A71" s="248"/>
      <c r="B71" s="256"/>
      <c r="C71" s="257" t="s">
        <v>1160</v>
      </c>
      <c r="D71" s="421"/>
      <c r="E71" s="422"/>
      <c r="F71" s="423"/>
      <c r="G71" s="423"/>
      <c r="H71" s="424"/>
      <c r="I71" s="425"/>
      <c r="J71" s="421"/>
      <c r="K71" s="422"/>
      <c r="L71" s="423"/>
      <c r="M71" s="423"/>
      <c r="N71" s="424"/>
      <c r="O71" s="425"/>
      <c r="P71" s="421"/>
      <c r="Q71" s="422"/>
      <c r="R71" s="423"/>
      <c r="S71" s="423"/>
      <c r="T71" s="424"/>
      <c r="U71" s="425"/>
      <c r="V71" s="251"/>
      <c r="W71" s="252"/>
      <c r="X71" s="253"/>
      <c r="Y71" s="253"/>
      <c r="Z71" s="254"/>
      <c r="AA71" s="255"/>
      <c r="AB71" s="251"/>
      <c r="AC71" s="252"/>
      <c r="AD71" s="253"/>
      <c r="AE71" s="253"/>
      <c r="AF71" s="254"/>
      <c r="AG71" s="255"/>
    </row>
    <row r="72" spans="1:33" ht="15" customHeight="1" x14ac:dyDescent="0.25">
      <c r="A72" s="248"/>
      <c r="B72" s="256"/>
      <c r="C72" s="257" t="s">
        <v>1161</v>
      </c>
      <c r="D72" s="421"/>
      <c r="E72" s="422"/>
      <c r="F72" s="423"/>
      <c r="G72" s="423"/>
      <c r="H72" s="424"/>
      <c r="I72" s="425"/>
      <c r="J72" s="421"/>
      <c r="K72" s="422"/>
      <c r="L72" s="423"/>
      <c r="M72" s="423"/>
      <c r="N72" s="424"/>
      <c r="O72" s="425"/>
      <c r="P72" s="421"/>
      <c r="Q72" s="422"/>
      <c r="R72" s="423"/>
      <c r="S72" s="423"/>
      <c r="T72" s="424"/>
      <c r="U72" s="425"/>
      <c r="V72" s="251"/>
      <c r="W72" s="252"/>
      <c r="X72" s="253"/>
      <c r="Y72" s="253"/>
      <c r="Z72" s="254"/>
      <c r="AA72" s="255"/>
      <c r="AB72" s="251"/>
      <c r="AC72" s="252"/>
      <c r="AD72" s="253"/>
      <c r="AE72" s="253"/>
      <c r="AF72" s="254"/>
      <c r="AG72" s="255"/>
    </row>
    <row r="73" spans="1:33" ht="15" customHeight="1" x14ac:dyDescent="0.25">
      <c r="A73" s="248"/>
      <c r="B73" s="256"/>
      <c r="C73" s="257"/>
      <c r="D73" s="421"/>
      <c r="E73" s="422"/>
      <c r="F73" s="423"/>
      <c r="G73" s="423"/>
      <c r="H73" s="424"/>
      <c r="I73" s="425"/>
      <c r="J73" s="421"/>
      <c r="K73" s="422"/>
      <c r="L73" s="423"/>
      <c r="M73" s="423"/>
      <c r="N73" s="424"/>
      <c r="O73" s="425"/>
      <c r="P73" s="421"/>
      <c r="Q73" s="422"/>
      <c r="R73" s="423"/>
      <c r="S73" s="423"/>
      <c r="T73" s="424"/>
      <c r="U73" s="425"/>
      <c r="V73" s="251"/>
      <c r="W73" s="252"/>
      <c r="X73" s="253"/>
      <c r="Y73" s="253"/>
      <c r="Z73" s="254"/>
      <c r="AA73" s="255"/>
      <c r="AB73" s="251"/>
      <c r="AC73" s="252"/>
      <c r="AD73" s="253"/>
      <c r="AE73" s="253"/>
      <c r="AF73" s="254"/>
      <c r="AG73" s="255"/>
    </row>
    <row r="74" spans="1:33" ht="15" customHeight="1" x14ac:dyDescent="0.25">
      <c r="A74" s="248">
        <v>5</v>
      </c>
      <c r="B74" s="623" t="s">
        <v>1162</v>
      </c>
      <c r="C74" s="517"/>
      <c r="D74" s="421"/>
      <c r="E74" s="422"/>
      <c r="F74" s="423"/>
      <c r="G74" s="423"/>
      <c r="H74" s="424"/>
      <c r="I74" s="425"/>
      <c r="J74" s="421"/>
      <c r="K74" s="422"/>
      <c r="L74" s="423"/>
      <c r="M74" s="423"/>
      <c r="N74" s="424"/>
      <c r="O74" s="425"/>
      <c r="P74" s="421"/>
      <c r="Q74" s="422"/>
      <c r="R74" s="423"/>
      <c r="S74" s="423"/>
      <c r="T74" s="424"/>
      <c r="U74" s="425"/>
      <c r="V74" s="251"/>
      <c r="W74" s="252"/>
      <c r="X74" s="253"/>
      <c r="Y74" s="253"/>
      <c r="Z74" s="254"/>
      <c r="AA74" s="255"/>
      <c r="AB74" s="251"/>
      <c r="AC74" s="252"/>
      <c r="AD74" s="253"/>
      <c r="AE74" s="253"/>
      <c r="AF74" s="254"/>
      <c r="AG74" s="255"/>
    </row>
    <row r="75" spans="1:33" ht="75.75" customHeight="1" x14ac:dyDescent="0.25">
      <c r="A75" s="248"/>
      <c r="B75" s="659" t="s">
        <v>1163</v>
      </c>
      <c r="C75" s="517"/>
      <c r="D75" s="421" t="s">
        <v>1164</v>
      </c>
      <c r="E75" s="422"/>
      <c r="F75" s="423"/>
      <c r="G75" s="423"/>
      <c r="H75" s="424"/>
      <c r="I75" s="425"/>
      <c r="J75" s="421"/>
      <c r="K75" s="422"/>
      <c r="L75" s="423"/>
      <c r="M75" s="423"/>
      <c r="N75" s="424"/>
      <c r="O75" s="425"/>
      <c r="P75" s="421"/>
      <c r="Q75" s="422"/>
      <c r="R75" s="423"/>
      <c r="S75" s="423"/>
      <c r="T75" s="424"/>
      <c r="U75" s="425"/>
      <c r="V75" s="251"/>
      <c r="W75" s="252"/>
      <c r="X75" s="253"/>
      <c r="Y75" s="253"/>
      <c r="Z75" s="254"/>
      <c r="AA75" s="255"/>
      <c r="AB75" s="251"/>
      <c r="AC75" s="252"/>
      <c r="AD75" s="253"/>
      <c r="AE75" s="253"/>
      <c r="AF75" s="254"/>
      <c r="AG75" s="255"/>
    </row>
    <row r="76" spans="1:33" ht="15" customHeight="1" x14ac:dyDescent="0.25">
      <c r="A76" s="248"/>
      <c r="B76" s="623" t="s">
        <v>1165</v>
      </c>
      <c r="C76" s="517"/>
      <c r="D76" s="421"/>
      <c r="E76" s="422"/>
      <c r="F76" s="423"/>
      <c r="G76" s="423"/>
      <c r="H76" s="424"/>
      <c r="I76" s="425"/>
      <c r="J76" s="421"/>
      <c r="K76" s="422"/>
      <c r="L76" s="423"/>
      <c r="M76" s="423"/>
      <c r="N76" s="424"/>
      <c r="O76" s="425"/>
      <c r="P76" s="421"/>
      <c r="Q76" s="422"/>
      <c r="R76" s="423"/>
      <c r="S76" s="423"/>
      <c r="T76" s="424"/>
      <c r="U76" s="425"/>
      <c r="V76" s="251"/>
      <c r="W76" s="252"/>
      <c r="X76" s="253"/>
      <c r="Y76" s="253"/>
      <c r="Z76" s="254"/>
      <c r="AA76" s="255"/>
      <c r="AB76" s="251"/>
      <c r="AC76" s="252"/>
      <c r="AD76" s="253"/>
      <c r="AE76" s="253"/>
      <c r="AF76" s="254"/>
      <c r="AG76" s="255"/>
    </row>
    <row r="77" spans="1:33" ht="15" customHeight="1" x14ac:dyDescent="0.25">
      <c r="A77" s="248"/>
      <c r="B77" s="256" t="s">
        <v>1108</v>
      </c>
      <c r="C77" s="257" t="s">
        <v>1166</v>
      </c>
      <c r="D77" s="421"/>
      <c r="E77" s="422"/>
      <c r="F77" s="423"/>
      <c r="G77" s="423"/>
      <c r="H77" s="424"/>
      <c r="I77" s="425"/>
      <c r="J77" s="421"/>
      <c r="K77" s="422"/>
      <c r="L77" s="423"/>
      <c r="M77" s="423"/>
      <c r="N77" s="424"/>
      <c r="O77" s="425"/>
      <c r="P77" s="421"/>
      <c r="Q77" s="422"/>
      <c r="R77" s="423"/>
      <c r="S77" s="423"/>
      <c r="T77" s="424"/>
      <c r="U77" s="425"/>
      <c r="V77" s="251"/>
      <c r="W77" s="252"/>
      <c r="X77" s="253"/>
      <c r="Y77" s="253"/>
      <c r="Z77" s="254"/>
      <c r="AA77" s="255"/>
      <c r="AB77" s="251"/>
      <c r="AC77" s="252"/>
      <c r="AD77" s="253"/>
      <c r="AE77" s="253"/>
      <c r="AF77" s="254"/>
      <c r="AG77" s="255"/>
    </row>
    <row r="78" spans="1:33" ht="15" customHeight="1" x14ac:dyDescent="0.25">
      <c r="A78" s="248"/>
      <c r="B78" s="256"/>
      <c r="C78" s="257" t="s">
        <v>1167</v>
      </c>
      <c r="D78" s="421"/>
      <c r="E78" s="422"/>
      <c r="F78" s="423"/>
      <c r="G78" s="423"/>
      <c r="H78" s="424"/>
      <c r="I78" s="425"/>
      <c r="J78" s="421"/>
      <c r="K78" s="422"/>
      <c r="L78" s="423"/>
      <c r="M78" s="423"/>
      <c r="N78" s="424"/>
      <c r="O78" s="425"/>
      <c r="P78" s="421"/>
      <c r="Q78" s="422"/>
      <c r="R78" s="423"/>
      <c r="S78" s="423"/>
      <c r="T78" s="424"/>
      <c r="U78" s="425"/>
      <c r="V78" s="251"/>
      <c r="W78" s="252"/>
      <c r="X78" s="253"/>
      <c r="Y78" s="253"/>
      <c r="Z78" s="254"/>
      <c r="AA78" s="255"/>
      <c r="AB78" s="251"/>
      <c r="AC78" s="252"/>
      <c r="AD78" s="253"/>
      <c r="AE78" s="253"/>
      <c r="AF78" s="254"/>
      <c r="AG78" s="255"/>
    </row>
    <row r="79" spans="1:33" ht="17.25" customHeight="1" x14ac:dyDescent="0.25">
      <c r="A79" s="248"/>
      <c r="B79" s="256" t="s">
        <v>981</v>
      </c>
      <c r="C79" s="257" t="s">
        <v>1168</v>
      </c>
      <c r="D79" s="429" t="s">
        <v>1169</v>
      </c>
      <c r="E79" s="422"/>
      <c r="F79" s="423"/>
      <c r="G79" s="423"/>
      <c r="H79" s="424"/>
      <c r="I79" s="425"/>
      <c r="J79" s="429"/>
      <c r="K79" s="422"/>
      <c r="L79" s="423"/>
      <c r="M79" s="423"/>
      <c r="N79" s="424"/>
      <c r="O79" s="425"/>
      <c r="P79" s="429"/>
      <c r="Q79" s="422"/>
      <c r="R79" s="423"/>
      <c r="S79" s="423"/>
      <c r="T79" s="424"/>
      <c r="U79" s="425"/>
      <c r="V79" s="262"/>
      <c r="W79" s="252"/>
      <c r="X79" s="253"/>
      <c r="Y79" s="253"/>
      <c r="Z79" s="254"/>
      <c r="AA79" s="255"/>
      <c r="AB79" s="262"/>
      <c r="AC79" s="252"/>
      <c r="AD79" s="253"/>
      <c r="AE79" s="253"/>
      <c r="AF79" s="254"/>
      <c r="AG79" s="255"/>
    </row>
    <row r="80" spans="1:33" ht="15" customHeight="1" x14ac:dyDescent="0.25">
      <c r="A80" s="248"/>
      <c r="B80" s="256"/>
      <c r="C80" s="257" t="s">
        <v>1170</v>
      </c>
      <c r="D80" s="426" t="s">
        <v>1114</v>
      </c>
      <c r="E80" s="422"/>
      <c r="F80" s="423"/>
      <c r="G80" s="423"/>
      <c r="H80" s="424"/>
      <c r="I80" s="425"/>
      <c r="J80" s="421"/>
      <c r="K80" s="422"/>
      <c r="L80" s="423"/>
      <c r="M80" s="423"/>
      <c r="N80" s="424"/>
      <c r="O80" s="425"/>
      <c r="P80" s="421"/>
      <c r="Q80" s="422"/>
      <c r="R80" s="423"/>
      <c r="S80" s="423"/>
      <c r="T80" s="424"/>
      <c r="U80" s="425"/>
      <c r="V80" s="251"/>
      <c r="W80" s="252"/>
      <c r="X80" s="253"/>
      <c r="Y80" s="253"/>
      <c r="Z80" s="254"/>
      <c r="AA80" s="255"/>
      <c r="AB80" s="251"/>
      <c r="AC80" s="252"/>
      <c r="AD80" s="253"/>
      <c r="AE80" s="253"/>
      <c r="AF80" s="254"/>
      <c r="AG80" s="255"/>
    </row>
    <row r="81" spans="1:33" ht="16.5" customHeight="1" x14ac:dyDescent="0.25">
      <c r="A81" s="248"/>
      <c r="B81" s="256" t="s">
        <v>1014</v>
      </c>
      <c r="C81" s="257" t="s">
        <v>1171</v>
      </c>
      <c r="D81" s="421"/>
      <c r="E81" s="422"/>
      <c r="F81" s="423"/>
      <c r="G81" s="423"/>
      <c r="H81" s="425" t="s">
        <v>1112</v>
      </c>
      <c r="I81" s="425"/>
      <c r="J81" s="421"/>
      <c r="K81" s="422"/>
      <c r="L81" s="423"/>
      <c r="M81" s="425" t="s">
        <v>1112</v>
      </c>
      <c r="N81" s="424"/>
      <c r="O81" s="425"/>
      <c r="P81" s="421"/>
      <c r="Q81" s="422"/>
      <c r="R81" s="423"/>
      <c r="S81" s="425" t="s">
        <v>1112</v>
      </c>
      <c r="T81" s="424"/>
      <c r="U81" s="425"/>
      <c r="V81" s="251"/>
      <c r="W81" s="252"/>
      <c r="X81" s="253"/>
      <c r="Y81" s="253"/>
      <c r="Z81" s="254"/>
      <c r="AA81" s="255"/>
      <c r="AB81" s="251"/>
      <c r="AC81" s="252"/>
      <c r="AD81" s="253"/>
      <c r="AE81" s="253"/>
      <c r="AF81" s="254"/>
      <c r="AG81" s="255"/>
    </row>
    <row r="82" spans="1:33" ht="15" customHeight="1" x14ac:dyDescent="0.25">
      <c r="A82" s="248"/>
      <c r="B82" s="256"/>
      <c r="C82" s="257" t="s">
        <v>1170</v>
      </c>
      <c r="D82" s="421"/>
      <c r="E82" s="422"/>
      <c r="F82" s="423"/>
      <c r="G82" s="423"/>
      <c r="H82" s="424"/>
      <c r="I82" s="425"/>
      <c r="J82" s="421"/>
      <c r="K82" s="422"/>
      <c r="L82" s="423"/>
      <c r="M82" s="423"/>
      <c r="N82" s="424"/>
      <c r="O82" s="425"/>
      <c r="P82" s="421"/>
      <c r="Q82" s="422"/>
      <c r="R82" s="423"/>
      <c r="S82" s="423"/>
      <c r="T82" s="424"/>
      <c r="U82" s="425"/>
      <c r="V82" s="251"/>
      <c r="W82" s="252"/>
      <c r="X82" s="253"/>
      <c r="Y82" s="253"/>
      <c r="Z82" s="254"/>
      <c r="AA82" s="255"/>
      <c r="AB82" s="251"/>
      <c r="AC82" s="252"/>
      <c r="AD82" s="253"/>
      <c r="AE82" s="253"/>
      <c r="AF82" s="254"/>
      <c r="AG82" s="255"/>
    </row>
    <row r="83" spans="1:33" ht="15" customHeight="1" x14ac:dyDescent="0.25">
      <c r="A83" s="248"/>
      <c r="B83" s="256" t="s">
        <v>1120</v>
      </c>
      <c r="C83" s="257" t="s">
        <v>1172</v>
      </c>
      <c r="D83" s="421"/>
      <c r="E83" s="422"/>
      <c r="F83" s="423"/>
      <c r="G83" s="423"/>
      <c r="H83" s="424"/>
      <c r="I83" s="425"/>
      <c r="J83" s="421"/>
      <c r="K83" s="422"/>
      <c r="L83" s="423"/>
      <c r="M83" s="423"/>
      <c r="N83" s="424"/>
      <c r="O83" s="425"/>
      <c r="P83" s="421"/>
      <c r="Q83" s="422"/>
      <c r="R83" s="423"/>
      <c r="S83" s="423"/>
      <c r="T83" s="424"/>
      <c r="U83" s="425"/>
      <c r="V83" s="251"/>
      <c r="W83" s="252"/>
      <c r="X83" s="253"/>
      <c r="Y83" s="253"/>
      <c r="Z83" s="254"/>
      <c r="AA83" s="255"/>
      <c r="AB83" s="251"/>
      <c r="AC83" s="252"/>
      <c r="AD83" s="253"/>
      <c r="AE83" s="253"/>
      <c r="AF83" s="254"/>
      <c r="AG83" s="255"/>
    </row>
    <row r="84" spans="1:33" ht="15" customHeight="1" x14ac:dyDescent="0.25">
      <c r="A84" s="248"/>
      <c r="B84" s="256"/>
      <c r="C84" s="257" t="s">
        <v>1173</v>
      </c>
      <c r="D84" s="421"/>
      <c r="E84" s="422"/>
      <c r="F84" s="423"/>
      <c r="G84" s="423"/>
      <c r="H84" s="424"/>
      <c r="I84" s="425"/>
      <c r="J84" s="421"/>
      <c r="K84" s="422"/>
      <c r="L84" s="423"/>
      <c r="M84" s="423"/>
      <c r="N84" s="424"/>
      <c r="O84" s="425"/>
      <c r="P84" s="421"/>
      <c r="Q84" s="422"/>
      <c r="R84" s="423"/>
      <c r="S84" s="423"/>
      <c r="T84" s="424"/>
      <c r="U84" s="425"/>
      <c r="V84" s="251"/>
      <c r="W84" s="252"/>
      <c r="X84" s="253"/>
      <c r="Y84" s="253"/>
      <c r="Z84" s="254"/>
      <c r="AA84" s="255"/>
      <c r="AB84" s="251"/>
      <c r="AC84" s="252"/>
      <c r="AD84" s="253"/>
      <c r="AE84" s="253"/>
      <c r="AF84" s="254"/>
      <c r="AG84" s="255"/>
    </row>
    <row r="85" spans="1:33" ht="15" customHeight="1" x14ac:dyDescent="0.25">
      <c r="A85" s="248"/>
      <c r="B85" s="256"/>
      <c r="C85" s="257"/>
      <c r="D85" s="421"/>
      <c r="E85" s="422"/>
      <c r="F85" s="423"/>
      <c r="G85" s="423"/>
      <c r="H85" s="424"/>
      <c r="I85" s="425"/>
      <c r="J85" s="421"/>
      <c r="K85" s="422"/>
      <c r="L85" s="423"/>
      <c r="M85" s="423"/>
      <c r="N85" s="424"/>
      <c r="O85" s="425"/>
      <c r="P85" s="421"/>
      <c r="Q85" s="422"/>
      <c r="R85" s="423"/>
      <c r="S85" s="423"/>
      <c r="T85" s="424"/>
      <c r="U85" s="425"/>
      <c r="V85" s="251"/>
      <c r="W85" s="252"/>
      <c r="X85" s="253"/>
      <c r="Y85" s="253"/>
      <c r="Z85" s="254"/>
      <c r="AA85" s="255"/>
      <c r="AB85" s="251"/>
      <c r="AC85" s="252"/>
      <c r="AD85" s="253"/>
      <c r="AE85" s="253"/>
      <c r="AF85" s="254"/>
      <c r="AG85" s="255"/>
    </row>
    <row r="86" spans="1:33" ht="15" customHeight="1" x14ac:dyDescent="0.25">
      <c r="A86" s="248">
        <v>6</v>
      </c>
      <c r="B86" s="623" t="s">
        <v>1174</v>
      </c>
      <c r="C86" s="517"/>
      <c r="D86" s="421"/>
      <c r="E86" s="422"/>
      <c r="F86" s="423"/>
      <c r="G86" s="423"/>
      <c r="H86" s="424"/>
      <c r="I86" s="425"/>
      <c r="J86" s="421"/>
      <c r="K86" s="422"/>
      <c r="L86" s="423"/>
      <c r="M86" s="423"/>
      <c r="N86" s="424"/>
      <c r="O86" s="425"/>
      <c r="P86" s="421"/>
      <c r="Q86" s="422"/>
      <c r="R86" s="423"/>
      <c r="S86" s="423"/>
      <c r="T86" s="424"/>
      <c r="U86" s="425"/>
      <c r="V86" s="251"/>
      <c r="W86" s="252"/>
      <c r="X86" s="253"/>
      <c r="Y86" s="253"/>
      <c r="Z86" s="254"/>
      <c r="AA86" s="255"/>
      <c r="AB86" s="251"/>
      <c r="AC86" s="252"/>
      <c r="AD86" s="253"/>
      <c r="AE86" s="253"/>
      <c r="AF86" s="254"/>
      <c r="AG86" s="255"/>
    </row>
    <row r="87" spans="1:33" ht="62.25" customHeight="1" x14ac:dyDescent="0.25">
      <c r="A87" s="248"/>
      <c r="B87" s="624" t="s">
        <v>1175</v>
      </c>
      <c r="C87" s="517"/>
      <c r="D87" s="430" t="s">
        <v>1176</v>
      </c>
      <c r="E87" s="422"/>
      <c r="F87" s="423"/>
      <c r="G87" s="423"/>
      <c r="H87" s="424"/>
      <c r="I87" s="425"/>
      <c r="J87" s="430"/>
      <c r="K87" s="422"/>
      <c r="L87" s="423"/>
      <c r="M87" s="423"/>
      <c r="N87" s="424"/>
      <c r="O87" s="425"/>
      <c r="P87" s="430"/>
      <c r="Q87" s="422"/>
      <c r="R87" s="423"/>
      <c r="S87" s="423"/>
      <c r="T87" s="424"/>
      <c r="U87" s="425"/>
      <c r="V87" s="263"/>
      <c r="W87" s="252"/>
      <c r="X87" s="253"/>
      <c r="Y87" s="253"/>
      <c r="Z87" s="254"/>
      <c r="AA87" s="255"/>
      <c r="AB87" s="263"/>
      <c r="AC87" s="252"/>
      <c r="AD87" s="253"/>
      <c r="AE87" s="253"/>
      <c r="AF87" s="254"/>
      <c r="AG87" s="255"/>
    </row>
    <row r="88" spans="1:33" ht="15" customHeight="1" x14ac:dyDescent="0.25">
      <c r="A88" s="248"/>
      <c r="B88" s="658" t="s">
        <v>1177</v>
      </c>
      <c r="C88" s="517"/>
      <c r="D88" s="427"/>
      <c r="E88" s="422"/>
      <c r="F88" s="423"/>
      <c r="G88" s="423"/>
      <c r="H88" s="424"/>
      <c r="I88" s="425"/>
      <c r="J88" s="427"/>
      <c r="K88" s="422"/>
      <c r="L88" s="423"/>
      <c r="M88" s="423"/>
      <c r="N88" s="424"/>
      <c r="O88" s="425"/>
      <c r="P88" s="427"/>
      <c r="Q88" s="422"/>
      <c r="R88" s="423"/>
      <c r="S88" s="423"/>
      <c r="T88" s="424"/>
      <c r="U88" s="425"/>
      <c r="V88" s="261"/>
      <c r="W88" s="252"/>
      <c r="X88" s="253"/>
      <c r="Y88" s="253"/>
      <c r="Z88" s="254"/>
      <c r="AA88" s="255"/>
      <c r="AB88" s="261"/>
      <c r="AC88" s="252"/>
      <c r="AD88" s="253"/>
      <c r="AE88" s="253"/>
      <c r="AF88" s="254"/>
      <c r="AG88" s="255"/>
    </row>
    <row r="89" spans="1:33" ht="15" customHeight="1" x14ac:dyDescent="0.25">
      <c r="A89" s="248"/>
      <c r="B89" s="256" t="s">
        <v>1108</v>
      </c>
      <c r="C89" s="264" t="s">
        <v>1178</v>
      </c>
      <c r="D89" s="431" t="s">
        <v>1112</v>
      </c>
      <c r="E89" s="432"/>
      <c r="F89" s="433" t="s">
        <v>1112</v>
      </c>
      <c r="G89" s="423"/>
      <c r="H89" s="424"/>
      <c r="I89" s="425"/>
      <c r="J89" s="431"/>
      <c r="K89" s="432"/>
      <c r="L89" s="431"/>
      <c r="M89" s="423"/>
      <c r="N89" s="424"/>
      <c r="O89" s="425"/>
      <c r="P89" s="431"/>
      <c r="Q89" s="432"/>
      <c r="R89" s="431"/>
      <c r="S89" s="423"/>
      <c r="T89" s="424"/>
      <c r="U89" s="425"/>
      <c r="V89" s="265"/>
      <c r="W89" s="266"/>
      <c r="X89" s="265"/>
      <c r="Y89" s="253"/>
      <c r="Z89" s="254"/>
      <c r="AA89" s="255"/>
      <c r="AB89" s="265"/>
      <c r="AC89" s="266"/>
      <c r="AD89" s="265"/>
      <c r="AE89" s="253"/>
      <c r="AF89" s="254"/>
      <c r="AG89" s="255"/>
    </row>
    <row r="90" spans="1:33" ht="15" customHeight="1" x14ac:dyDescent="0.25">
      <c r="A90" s="248"/>
      <c r="B90" s="256"/>
      <c r="C90" s="264" t="s">
        <v>1179</v>
      </c>
      <c r="D90" s="434" t="s">
        <v>1180</v>
      </c>
      <c r="E90" s="432"/>
      <c r="F90" s="423"/>
      <c r="G90" s="423"/>
      <c r="H90" s="424"/>
      <c r="I90" s="425"/>
      <c r="J90" s="434"/>
      <c r="K90" s="432"/>
      <c r="L90" s="423"/>
      <c r="M90" s="423"/>
      <c r="N90" s="424"/>
      <c r="O90" s="425"/>
      <c r="P90" s="434"/>
      <c r="Q90" s="432"/>
      <c r="R90" s="423"/>
      <c r="S90" s="423"/>
      <c r="T90" s="424"/>
      <c r="U90" s="425"/>
      <c r="V90" s="261"/>
      <c r="W90" s="266"/>
      <c r="X90" s="253"/>
      <c r="Y90" s="253"/>
      <c r="Z90" s="254"/>
      <c r="AA90" s="255"/>
      <c r="AB90" s="261"/>
      <c r="AC90" s="266"/>
      <c r="AD90" s="253"/>
      <c r="AE90" s="253"/>
      <c r="AF90" s="254"/>
      <c r="AG90" s="255"/>
    </row>
    <row r="91" spans="1:33" ht="15" customHeight="1" x14ac:dyDescent="0.25">
      <c r="A91" s="248"/>
      <c r="B91" s="256"/>
      <c r="C91" s="264"/>
      <c r="D91" s="431" t="s">
        <v>1181</v>
      </c>
      <c r="E91" s="432"/>
      <c r="F91" s="423"/>
      <c r="G91" s="423"/>
      <c r="H91" s="424"/>
      <c r="I91" s="425"/>
      <c r="J91" s="431"/>
      <c r="K91" s="432"/>
      <c r="L91" s="423"/>
      <c r="M91" s="423"/>
      <c r="N91" s="424"/>
      <c r="O91" s="425"/>
      <c r="P91" s="431"/>
      <c r="Q91" s="432"/>
      <c r="R91" s="423"/>
      <c r="S91" s="423"/>
      <c r="T91" s="424"/>
      <c r="U91" s="425"/>
      <c r="V91" s="265"/>
      <c r="W91" s="266"/>
      <c r="X91" s="253"/>
      <c r="Y91" s="253"/>
      <c r="Z91" s="254"/>
      <c r="AA91" s="255"/>
      <c r="AB91" s="265"/>
      <c r="AC91" s="266"/>
      <c r="AD91" s="253"/>
      <c r="AE91" s="253"/>
      <c r="AF91" s="254"/>
      <c r="AG91" s="255"/>
    </row>
    <row r="92" spans="1:33" ht="15" customHeight="1" x14ac:dyDescent="0.25">
      <c r="A92" s="248"/>
      <c r="B92" s="256" t="s">
        <v>981</v>
      </c>
      <c r="C92" s="264" t="s">
        <v>1182</v>
      </c>
      <c r="D92" s="431"/>
      <c r="E92" s="432"/>
      <c r="F92" s="423"/>
      <c r="G92" s="423"/>
      <c r="H92" s="424"/>
      <c r="I92" s="425"/>
      <c r="J92" s="431"/>
      <c r="K92" s="432"/>
      <c r="L92" s="423"/>
      <c r="M92" s="423"/>
      <c r="N92" s="424"/>
      <c r="O92" s="425"/>
      <c r="P92" s="431"/>
      <c r="Q92" s="432"/>
      <c r="R92" s="423"/>
      <c r="S92" s="423"/>
      <c r="T92" s="424"/>
      <c r="U92" s="425"/>
      <c r="V92" s="265"/>
      <c r="W92" s="266"/>
      <c r="X92" s="253"/>
      <c r="Y92" s="253"/>
      <c r="Z92" s="254"/>
      <c r="AA92" s="255"/>
      <c r="AB92" s="265"/>
      <c r="AC92" s="266"/>
      <c r="AD92" s="253"/>
      <c r="AE92" s="253"/>
      <c r="AF92" s="254"/>
      <c r="AG92" s="255"/>
    </row>
    <row r="93" spans="1:33" ht="15" customHeight="1" x14ac:dyDescent="0.25">
      <c r="A93" s="248"/>
      <c r="B93" s="256"/>
      <c r="C93" s="264" t="s">
        <v>1179</v>
      </c>
      <c r="D93" s="431"/>
      <c r="E93" s="432"/>
      <c r="F93" s="423"/>
      <c r="G93" s="423"/>
      <c r="H93" s="424"/>
      <c r="I93" s="425"/>
      <c r="J93" s="431"/>
      <c r="K93" s="432"/>
      <c r="L93" s="423"/>
      <c r="M93" s="423"/>
      <c r="N93" s="424"/>
      <c r="O93" s="425"/>
      <c r="P93" s="431"/>
      <c r="Q93" s="432"/>
      <c r="R93" s="423"/>
      <c r="S93" s="423"/>
      <c r="T93" s="424"/>
      <c r="U93" s="425"/>
      <c r="V93" s="265"/>
      <c r="W93" s="266"/>
      <c r="X93" s="253"/>
      <c r="Y93" s="253"/>
      <c r="Z93" s="254"/>
      <c r="AA93" s="255"/>
      <c r="AB93" s="265"/>
      <c r="AC93" s="266"/>
      <c r="AD93" s="253"/>
      <c r="AE93" s="253"/>
      <c r="AF93" s="254"/>
      <c r="AG93" s="255"/>
    </row>
    <row r="94" spans="1:33" ht="15" customHeight="1" x14ac:dyDescent="0.25">
      <c r="A94" s="248"/>
      <c r="B94" s="256"/>
      <c r="C94" s="264"/>
      <c r="D94" s="431"/>
      <c r="E94" s="432"/>
      <c r="F94" s="423"/>
      <c r="G94" s="423"/>
      <c r="H94" s="424"/>
      <c r="I94" s="425"/>
      <c r="J94" s="431"/>
      <c r="K94" s="432"/>
      <c r="L94" s="423"/>
      <c r="M94" s="423"/>
      <c r="N94" s="424"/>
      <c r="O94" s="425"/>
      <c r="P94" s="431"/>
      <c r="Q94" s="432"/>
      <c r="R94" s="423"/>
      <c r="S94" s="423"/>
      <c r="T94" s="424"/>
      <c r="U94" s="425"/>
      <c r="V94" s="265"/>
      <c r="W94" s="266"/>
      <c r="X94" s="253"/>
      <c r="Y94" s="253"/>
      <c r="Z94" s="254"/>
      <c r="AA94" s="255"/>
      <c r="AB94" s="265"/>
      <c r="AC94" s="266"/>
      <c r="AD94" s="253"/>
      <c r="AE94" s="253"/>
      <c r="AF94" s="254"/>
      <c r="AG94" s="255"/>
    </row>
    <row r="95" spans="1:33" ht="15" customHeight="1" x14ac:dyDescent="0.25">
      <c r="A95" s="248"/>
      <c r="B95" s="256"/>
      <c r="C95" s="264" t="s">
        <v>1183</v>
      </c>
      <c r="D95" s="431"/>
      <c r="E95" s="432"/>
      <c r="F95" s="423"/>
      <c r="G95" s="423"/>
      <c r="H95" s="424"/>
      <c r="I95" s="425"/>
      <c r="J95" s="431"/>
      <c r="K95" s="432"/>
      <c r="L95" s="423"/>
      <c r="M95" s="423"/>
      <c r="N95" s="424"/>
      <c r="O95" s="425"/>
      <c r="P95" s="431"/>
      <c r="Q95" s="432"/>
      <c r="R95" s="423"/>
      <c r="S95" s="423"/>
      <c r="T95" s="424"/>
      <c r="U95" s="425"/>
      <c r="V95" s="265"/>
      <c r="W95" s="266"/>
      <c r="X95" s="253"/>
      <c r="Y95" s="253"/>
      <c r="Z95" s="254"/>
      <c r="AA95" s="255"/>
      <c r="AB95" s="265"/>
      <c r="AC95" s="266"/>
      <c r="AD95" s="253"/>
      <c r="AE95" s="253"/>
      <c r="AF95" s="254"/>
      <c r="AG95" s="255"/>
    </row>
    <row r="96" spans="1:33" ht="15" customHeight="1" x14ac:dyDescent="0.25">
      <c r="A96" s="248"/>
      <c r="B96" s="256"/>
      <c r="C96" s="264"/>
      <c r="D96" s="431"/>
      <c r="E96" s="432"/>
      <c r="F96" s="423"/>
      <c r="G96" s="423"/>
      <c r="H96" s="424"/>
      <c r="I96" s="425"/>
      <c r="J96" s="431"/>
      <c r="K96" s="432"/>
      <c r="L96" s="423"/>
      <c r="M96" s="423"/>
      <c r="N96" s="424"/>
      <c r="O96" s="425"/>
      <c r="P96" s="431"/>
      <c r="Q96" s="432"/>
      <c r="R96" s="423"/>
      <c r="S96" s="423"/>
      <c r="T96" s="424"/>
      <c r="U96" s="425"/>
      <c r="V96" s="265"/>
      <c r="W96" s="266"/>
      <c r="X96" s="253"/>
      <c r="Y96" s="253"/>
      <c r="Z96" s="254"/>
      <c r="AA96" s="255"/>
      <c r="AB96" s="265"/>
      <c r="AC96" s="266"/>
      <c r="AD96" s="253"/>
      <c r="AE96" s="253"/>
      <c r="AF96" s="254"/>
      <c r="AG96" s="255"/>
    </row>
    <row r="97" spans="1:33" ht="15" customHeight="1" x14ac:dyDescent="0.25">
      <c r="A97" s="248"/>
      <c r="B97" s="256" t="s">
        <v>1014</v>
      </c>
      <c r="C97" s="264" t="s">
        <v>1184</v>
      </c>
      <c r="D97" s="431"/>
      <c r="E97" s="432"/>
      <c r="F97" s="423"/>
      <c r="G97" s="423"/>
      <c r="H97" s="425" t="s">
        <v>1112</v>
      </c>
      <c r="I97" s="425"/>
      <c r="J97" s="431"/>
      <c r="K97" s="432"/>
      <c r="L97" s="423"/>
      <c r="M97" s="423"/>
      <c r="N97" s="425" t="s">
        <v>1112</v>
      </c>
      <c r="O97" s="425"/>
      <c r="P97" s="431"/>
      <c r="Q97" s="432"/>
      <c r="R97" s="423"/>
      <c r="S97" s="423"/>
      <c r="T97" s="425" t="s">
        <v>1112</v>
      </c>
      <c r="U97" s="425"/>
      <c r="V97" s="265"/>
      <c r="W97" s="266"/>
      <c r="X97" s="253"/>
      <c r="Y97" s="253"/>
      <c r="Z97" s="254"/>
      <c r="AA97" s="255"/>
      <c r="AB97" s="265"/>
      <c r="AC97" s="266"/>
      <c r="AD97" s="253"/>
      <c r="AE97" s="253"/>
      <c r="AF97" s="254"/>
      <c r="AG97" s="255"/>
    </row>
    <row r="98" spans="1:33" ht="15" customHeight="1" x14ac:dyDescent="0.25">
      <c r="A98" s="248"/>
      <c r="B98" s="256"/>
      <c r="C98" s="264" t="s">
        <v>1179</v>
      </c>
      <c r="D98" s="431"/>
      <c r="E98" s="432"/>
      <c r="F98" s="423"/>
      <c r="G98" s="423"/>
      <c r="H98" s="424"/>
      <c r="I98" s="425"/>
      <c r="J98" s="431"/>
      <c r="K98" s="432"/>
      <c r="L98" s="423"/>
      <c r="M98" s="423"/>
      <c r="N98" s="424"/>
      <c r="O98" s="425"/>
      <c r="P98" s="431"/>
      <c r="Q98" s="432"/>
      <c r="R98" s="423"/>
      <c r="S98" s="423"/>
      <c r="T98" s="424"/>
      <c r="U98" s="425"/>
      <c r="V98" s="265"/>
      <c r="W98" s="266"/>
      <c r="X98" s="253"/>
      <c r="Y98" s="253"/>
      <c r="Z98" s="254"/>
      <c r="AA98" s="255"/>
      <c r="AB98" s="265"/>
      <c r="AC98" s="266"/>
      <c r="AD98" s="253"/>
      <c r="AE98" s="253"/>
      <c r="AF98" s="254"/>
      <c r="AG98" s="255"/>
    </row>
    <row r="99" spans="1:33" ht="15" customHeight="1" x14ac:dyDescent="0.25">
      <c r="A99" s="248"/>
      <c r="B99" s="256"/>
      <c r="C99" s="264"/>
      <c r="D99" s="431"/>
      <c r="E99" s="432"/>
      <c r="F99" s="423"/>
      <c r="G99" s="423"/>
      <c r="H99" s="424"/>
      <c r="I99" s="425"/>
      <c r="J99" s="431"/>
      <c r="K99" s="432"/>
      <c r="L99" s="423"/>
      <c r="M99" s="423"/>
      <c r="N99" s="424"/>
      <c r="O99" s="425"/>
      <c r="P99" s="431"/>
      <c r="Q99" s="432"/>
      <c r="R99" s="423"/>
      <c r="S99" s="423"/>
      <c r="T99" s="424"/>
      <c r="U99" s="425"/>
      <c r="V99" s="265"/>
      <c r="W99" s="266"/>
      <c r="X99" s="253"/>
      <c r="Y99" s="253"/>
      <c r="Z99" s="254"/>
      <c r="AA99" s="255"/>
      <c r="AB99" s="265"/>
      <c r="AC99" s="266"/>
      <c r="AD99" s="253"/>
      <c r="AE99" s="253"/>
      <c r="AF99" s="254"/>
      <c r="AG99" s="255"/>
    </row>
    <row r="100" spans="1:33" ht="18" customHeight="1" x14ac:dyDescent="0.25">
      <c r="A100" s="248"/>
      <c r="B100" s="256"/>
      <c r="C100" s="264" t="s">
        <v>1185</v>
      </c>
      <c r="D100" s="431"/>
      <c r="E100" s="432"/>
      <c r="F100" s="423"/>
      <c r="G100" s="423"/>
      <c r="H100" s="424"/>
      <c r="I100" s="425"/>
      <c r="J100" s="431"/>
      <c r="K100" s="432"/>
      <c r="L100" s="423"/>
      <c r="M100" s="423"/>
      <c r="N100" s="424"/>
      <c r="O100" s="425"/>
      <c r="P100" s="431"/>
      <c r="Q100" s="432"/>
      <c r="R100" s="423"/>
      <c r="S100" s="423"/>
      <c r="T100" s="424"/>
      <c r="U100" s="425"/>
      <c r="V100" s="265"/>
      <c r="W100" s="266"/>
      <c r="X100" s="253"/>
      <c r="Y100" s="253"/>
      <c r="Z100" s="254"/>
      <c r="AA100" s="255"/>
      <c r="AB100" s="265"/>
      <c r="AC100" s="266"/>
      <c r="AD100" s="253"/>
      <c r="AE100" s="253"/>
      <c r="AF100" s="254"/>
      <c r="AG100" s="255"/>
    </row>
    <row r="101" spans="1:33" ht="18" customHeight="1" x14ac:dyDescent="0.25">
      <c r="A101" s="248"/>
      <c r="B101" s="256"/>
      <c r="C101" s="264"/>
      <c r="D101" s="431"/>
      <c r="E101" s="432"/>
      <c r="F101" s="423"/>
      <c r="G101" s="423"/>
      <c r="H101" s="424"/>
      <c r="I101" s="425"/>
      <c r="J101" s="431"/>
      <c r="K101" s="432"/>
      <c r="L101" s="423"/>
      <c r="M101" s="423"/>
      <c r="N101" s="424"/>
      <c r="O101" s="425"/>
      <c r="P101" s="431"/>
      <c r="Q101" s="432"/>
      <c r="R101" s="423"/>
      <c r="S101" s="423"/>
      <c r="T101" s="424"/>
      <c r="U101" s="425"/>
      <c r="V101" s="265"/>
      <c r="W101" s="266"/>
      <c r="X101" s="253"/>
      <c r="Y101" s="253"/>
      <c r="Z101" s="254"/>
      <c r="AA101" s="255"/>
      <c r="AB101" s="265"/>
      <c r="AC101" s="266"/>
      <c r="AD101" s="253"/>
      <c r="AE101" s="253"/>
      <c r="AF101" s="254"/>
      <c r="AG101" s="255"/>
    </row>
    <row r="102" spans="1:33" ht="15" customHeight="1" x14ac:dyDescent="0.25">
      <c r="A102" s="248"/>
      <c r="B102" s="256" t="s">
        <v>1120</v>
      </c>
      <c r="C102" s="257" t="s">
        <v>1186</v>
      </c>
      <c r="D102" s="421"/>
      <c r="E102" s="432"/>
      <c r="F102" s="423"/>
      <c r="G102" s="423"/>
      <c r="H102" s="424"/>
      <c r="I102" s="425"/>
      <c r="J102" s="421"/>
      <c r="K102" s="432"/>
      <c r="L102" s="423"/>
      <c r="M102" s="423"/>
      <c r="N102" s="424"/>
      <c r="O102" s="425"/>
      <c r="P102" s="421"/>
      <c r="Q102" s="432"/>
      <c r="R102" s="423"/>
      <c r="S102" s="423"/>
      <c r="T102" s="424"/>
      <c r="U102" s="425"/>
      <c r="V102" s="251"/>
      <c r="W102" s="266"/>
      <c r="X102" s="253"/>
      <c r="Y102" s="253"/>
      <c r="Z102" s="254"/>
      <c r="AA102" s="255"/>
      <c r="AB102" s="251"/>
      <c r="AC102" s="266"/>
      <c r="AD102" s="253"/>
      <c r="AE102" s="253"/>
      <c r="AF102" s="254"/>
      <c r="AG102" s="255"/>
    </row>
    <row r="103" spans="1:33" ht="15" customHeight="1" x14ac:dyDescent="0.25">
      <c r="A103" s="248"/>
      <c r="B103" s="256"/>
      <c r="C103" s="264" t="s">
        <v>1179</v>
      </c>
      <c r="D103" s="421"/>
      <c r="E103" s="432"/>
      <c r="F103" s="423"/>
      <c r="G103" s="423"/>
      <c r="H103" s="424"/>
      <c r="I103" s="425"/>
      <c r="J103" s="421"/>
      <c r="K103" s="432"/>
      <c r="L103" s="423"/>
      <c r="M103" s="423"/>
      <c r="N103" s="424"/>
      <c r="O103" s="425"/>
      <c r="P103" s="421"/>
      <c r="Q103" s="432"/>
      <c r="R103" s="423"/>
      <c r="S103" s="423"/>
      <c r="T103" s="424"/>
      <c r="U103" s="425"/>
      <c r="V103" s="251"/>
      <c r="W103" s="266"/>
      <c r="X103" s="253"/>
      <c r="Y103" s="253"/>
      <c r="Z103" s="254"/>
      <c r="AA103" s="255"/>
      <c r="AB103" s="251"/>
      <c r="AC103" s="266"/>
      <c r="AD103" s="253"/>
      <c r="AE103" s="253"/>
      <c r="AF103" s="254"/>
      <c r="AG103" s="255"/>
    </row>
    <row r="104" spans="1:33" ht="15" customHeight="1" x14ac:dyDescent="0.25">
      <c r="A104" s="248"/>
      <c r="B104" s="256"/>
      <c r="C104" s="264"/>
      <c r="D104" s="421"/>
      <c r="E104" s="432"/>
      <c r="F104" s="423"/>
      <c r="G104" s="423"/>
      <c r="H104" s="424"/>
      <c r="I104" s="425"/>
      <c r="J104" s="421"/>
      <c r="K104" s="432"/>
      <c r="L104" s="423"/>
      <c r="M104" s="423"/>
      <c r="N104" s="424"/>
      <c r="O104" s="425"/>
      <c r="P104" s="421"/>
      <c r="Q104" s="432"/>
      <c r="R104" s="423"/>
      <c r="S104" s="423"/>
      <c r="T104" s="424"/>
      <c r="U104" s="425"/>
      <c r="V104" s="251"/>
      <c r="W104" s="266"/>
      <c r="X104" s="253"/>
      <c r="Y104" s="253"/>
      <c r="Z104" s="254"/>
      <c r="AA104" s="255"/>
      <c r="AB104" s="251"/>
      <c r="AC104" s="266"/>
      <c r="AD104" s="253"/>
      <c r="AE104" s="253"/>
      <c r="AF104" s="254"/>
      <c r="AG104" s="255"/>
    </row>
    <row r="105" spans="1:33" ht="15" customHeight="1" x14ac:dyDescent="0.25">
      <c r="A105" s="248"/>
      <c r="B105" s="256"/>
      <c r="C105" s="264" t="s">
        <v>1187</v>
      </c>
      <c r="D105" s="421"/>
      <c r="E105" s="432"/>
      <c r="F105" s="423"/>
      <c r="G105" s="423"/>
      <c r="H105" s="424"/>
      <c r="I105" s="425"/>
      <c r="J105" s="421"/>
      <c r="K105" s="432"/>
      <c r="L105" s="423"/>
      <c r="M105" s="423"/>
      <c r="N105" s="424"/>
      <c r="O105" s="425"/>
      <c r="P105" s="421"/>
      <c r="Q105" s="432"/>
      <c r="R105" s="423"/>
      <c r="S105" s="423"/>
      <c r="T105" s="424"/>
      <c r="U105" s="425"/>
      <c r="V105" s="251"/>
      <c r="W105" s="266"/>
      <c r="X105" s="253"/>
      <c r="Y105" s="253"/>
      <c r="Z105" s="254"/>
      <c r="AA105" s="255"/>
      <c r="AB105" s="251"/>
      <c r="AC105" s="266"/>
      <c r="AD105" s="253"/>
      <c r="AE105" s="253"/>
      <c r="AF105" s="254"/>
      <c r="AG105" s="255"/>
    </row>
    <row r="106" spans="1:33" ht="15" customHeight="1" x14ac:dyDescent="0.25">
      <c r="A106" s="248"/>
      <c r="B106" s="256"/>
      <c r="C106" s="264"/>
      <c r="D106" s="421"/>
      <c r="E106" s="432"/>
      <c r="F106" s="423"/>
      <c r="G106" s="423"/>
      <c r="H106" s="424"/>
      <c r="I106" s="425"/>
      <c r="J106" s="421"/>
      <c r="K106" s="432"/>
      <c r="L106" s="423"/>
      <c r="M106" s="423"/>
      <c r="N106" s="424"/>
      <c r="O106" s="425"/>
      <c r="P106" s="421"/>
      <c r="Q106" s="432"/>
      <c r="R106" s="423"/>
      <c r="S106" s="423"/>
      <c r="T106" s="424"/>
      <c r="U106" s="425"/>
      <c r="V106" s="251"/>
      <c r="W106" s="266"/>
      <c r="X106" s="253"/>
      <c r="Y106" s="253"/>
      <c r="Z106" s="254"/>
      <c r="AA106" s="255"/>
      <c r="AB106" s="251"/>
      <c r="AC106" s="266"/>
      <c r="AD106" s="253"/>
      <c r="AE106" s="253"/>
      <c r="AF106" s="254"/>
      <c r="AG106" s="255"/>
    </row>
    <row r="107" spans="1:33" ht="15" customHeight="1" x14ac:dyDescent="0.25">
      <c r="A107" s="248">
        <v>7</v>
      </c>
      <c r="B107" s="623" t="s">
        <v>1188</v>
      </c>
      <c r="C107" s="517"/>
      <c r="D107" s="421"/>
      <c r="E107" s="422"/>
      <c r="F107" s="423"/>
      <c r="G107" s="423"/>
      <c r="H107" s="424"/>
      <c r="I107" s="425"/>
      <c r="J107" s="421"/>
      <c r="K107" s="422"/>
      <c r="L107" s="423"/>
      <c r="M107" s="423"/>
      <c r="N107" s="424"/>
      <c r="O107" s="425"/>
      <c r="P107" s="421"/>
      <c r="Q107" s="422"/>
      <c r="R107" s="423"/>
      <c r="S107" s="423"/>
      <c r="T107" s="424"/>
      <c r="U107" s="425"/>
      <c r="V107" s="251"/>
      <c r="W107" s="252"/>
      <c r="X107" s="253"/>
      <c r="Y107" s="253"/>
      <c r="Z107" s="254"/>
      <c r="AA107" s="255"/>
      <c r="AB107" s="251"/>
      <c r="AC107" s="252"/>
      <c r="AD107" s="253"/>
      <c r="AE107" s="253"/>
      <c r="AF107" s="254"/>
      <c r="AG107" s="255"/>
    </row>
    <row r="108" spans="1:33" ht="52.5" customHeight="1" x14ac:dyDescent="0.25">
      <c r="A108" s="248"/>
      <c r="B108" s="624" t="s">
        <v>1189</v>
      </c>
      <c r="C108" s="517"/>
      <c r="D108" s="421" t="s">
        <v>1190</v>
      </c>
      <c r="E108" s="422"/>
      <c r="F108" s="423"/>
      <c r="G108" s="423"/>
      <c r="H108" s="424"/>
      <c r="I108" s="425"/>
      <c r="J108" s="421"/>
      <c r="K108" s="422"/>
      <c r="L108" s="423"/>
      <c r="M108" s="423"/>
      <c r="N108" s="424"/>
      <c r="O108" s="425"/>
      <c r="P108" s="421"/>
      <c r="Q108" s="422"/>
      <c r="R108" s="423"/>
      <c r="S108" s="423"/>
      <c r="T108" s="424"/>
      <c r="U108" s="425"/>
      <c r="V108" s="251"/>
      <c r="W108" s="252"/>
      <c r="X108" s="253"/>
      <c r="Y108" s="253"/>
      <c r="Z108" s="254"/>
      <c r="AA108" s="255"/>
      <c r="AB108" s="251"/>
      <c r="AC108" s="252"/>
      <c r="AD108" s="253"/>
      <c r="AE108" s="253"/>
      <c r="AF108" s="254"/>
      <c r="AG108" s="255"/>
    </row>
    <row r="109" spans="1:33" ht="15" customHeight="1" x14ac:dyDescent="0.25">
      <c r="A109" s="248"/>
      <c r="B109" s="658" t="s">
        <v>1191</v>
      </c>
      <c r="C109" s="517"/>
      <c r="D109" s="427"/>
      <c r="E109" s="422"/>
      <c r="F109" s="423"/>
      <c r="G109" s="423"/>
      <c r="H109" s="424"/>
      <c r="I109" s="425"/>
      <c r="J109" s="427"/>
      <c r="K109" s="422"/>
      <c r="L109" s="423"/>
      <c r="M109" s="423"/>
      <c r="N109" s="424"/>
      <c r="O109" s="425"/>
      <c r="P109" s="427"/>
      <c r="Q109" s="422"/>
      <c r="R109" s="423"/>
      <c r="S109" s="423"/>
      <c r="T109" s="424"/>
      <c r="U109" s="425"/>
      <c r="V109" s="261"/>
      <c r="W109" s="252"/>
      <c r="X109" s="253"/>
      <c r="Y109" s="253"/>
      <c r="Z109" s="254"/>
      <c r="AA109" s="255"/>
      <c r="AB109" s="261"/>
      <c r="AC109" s="252"/>
      <c r="AD109" s="253"/>
      <c r="AE109" s="253"/>
      <c r="AF109" s="254"/>
      <c r="AG109" s="255"/>
    </row>
    <row r="110" spans="1:33" ht="15" customHeight="1" x14ac:dyDescent="0.25">
      <c r="A110" s="248"/>
      <c r="B110" s="256" t="s">
        <v>1108</v>
      </c>
      <c r="C110" s="257" t="s">
        <v>1192</v>
      </c>
      <c r="D110" s="421"/>
      <c r="E110" s="422"/>
      <c r="F110" s="423"/>
      <c r="G110" s="423"/>
      <c r="H110" s="424"/>
      <c r="I110" s="425"/>
      <c r="J110" s="421"/>
      <c r="K110" s="422"/>
      <c r="L110" s="423"/>
      <c r="M110" s="423"/>
      <c r="N110" s="424"/>
      <c r="O110" s="425"/>
      <c r="P110" s="421"/>
      <c r="Q110" s="422"/>
      <c r="R110" s="423"/>
      <c r="S110" s="423"/>
      <c r="T110" s="424"/>
      <c r="U110" s="425"/>
      <c r="V110" s="251"/>
      <c r="W110" s="252"/>
      <c r="X110" s="253"/>
      <c r="Y110" s="253"/>
      <c r="Z110" s="254"/>
      <c r="AA110" s="255"/>
      <c r="AB110" s="251"/>
      <c r="AC110" s="252"/>
      <c r="AD110" s="253"/>
      <c r="AE110" s="253"/>
      <c r="AF110" s="254"/>
      <c r="AG110" s="255"/>
    </row>
    <row r="111" spans="1:33" ht="15" customHeight="1" x14ac:dyDescent="0.25">
      <c r="A111" s="248"/>
      <c r="B111" s="256" t="s">
        <v>981</v>
      </c>
      <c r="C111" s="257" t="s">
        <v>1193</v>
      </c>
      <c r="D111" s="421" t="s">
        <v>1112</v>
      </c>
      <c r="E111" s="422"/>
      <c r="F111" s="423" t="s">
        <v>116</v>
      </c>
      <c r="G111" s="423"/>
      <c r="H111" s="424"/>
      <c r="I111" s="425"/>
      <c r="J111" s="421"/>
      <c r="K111" s="422"/>
      <c r="L111" s="423"/>
      <c r="M111" s="423"/>
      <c r="N111" s="424"/>
      <c r="O111" s="425"/>
      <c r="P111" s="421"/>
      <c r="Q111" s="422"/>
      <c r="R111" s="423"/>
      <c r="S111" s="423"/>
      <c r="T111" s="424"/>
      <c r="U111" s="425"/>
      <c r="V111" s="251"/>
      <c r="W111" s="252"/>
      <c r="X111" s="253"/>
      <c r="Y111" s="253"/>
      <c r="Z111" s="254"/>
      <c r="AA111" s="255"/>
      <c r="AB111" s="251"/>
      <c r="AC111" s="252"/>
      <c r="AD111" s="253"/>
      <c r="AE111" s="253"/>
      <c r="AF111" s="254"/>
      <c r="AG111" s="255"/>
    </row>
    <row r="112" spans="1:33" ht="30" customHeight="1" x14ac:dyDescent="0.25">
      <c r="A112" s="248"/>
      <c r="B112" s="256"/>
      <c r="C112" s="257" t="s">
        <v>1194</v>
      </c>
      <c r="D112" s="426" t="s">
        <v>1114</v>
      </c>
      <c r="E112" s="422"/>
      <c r="F112" s="423"/>
      <c r="G112" s="423"/>
      <c r="H112" s="424"/>
      <c r="I112" s="425"/>
      <c r="J112" s="421"/>
      <c r="K112" s="422"/>
      <c r="L112" s="423"/>
      <c r="M112" s="423"/>
      <c r="N112" s="424"/>
      <c r="O112" s="425"/>
      <c r="P112" s="421"/>
      <c r="Q112" s="422"/>
      <c r="R112" s="423"/>
      <c r="S112" s="423"/>
      <c r="T112" s="424"/>
      <c r="U112" s="425"/>
      <c r="V112" s="251"/>
      <c r="W112" s="252"/>
      <c r="X112" s="253"/>
      <c r="Y112" s="253"/>
      <c r="Z112" s="254"/>
      <c r="AA112" s="255"/>
      <c r="AB112" s="251"/>
      <c r="AC112" s="252"/>
      <c r="AD112" s="253"/>
      <c r="AE112" s="253"/>
      <c r="AF112" s="254"/>
      <c r="AG112" s="255"/>
    </row>
    <row r="113" spans="1:33" ht="15" customHeight="1" x14ac:dyDescent="0.25">
      <c r="A113" s="248"/>
      <c r="B113" s="256"/>
      <c r="C113" s="257" t="s">
        <v>1195</v>
      </c>
      <c r="D113" s="426" t="s">
        <v>1114</v>
      </c>
      <c r="E113" s="422"/>
      <c r="F113" s="423"/>
      <c r="G113" s="423"/>
      <c r="H113" s="424"/>
      <c r="I113" s="425"/>
      <c r="J113" s="421"/>
      <c r="K113" s="422"/>
      <c r="L113" s="423"/>
      <c r="M113" s="423"/>
      <c r="N113" s="424"/>
      <c r="O113" s="425"/>
      <c r="P113" s="421"/>
      <c r="Q113" s="422"/>
      <c r="R113" s="423"/>
      <c r="S113" s="423"/>
      <c r="T113" s="424"/>
      <c r="U113" s="425"/>
      <c r="V113" s="251"/>
      <c r="W113" s="252"/>
      <c r="X113" s="253"/>
      <c r="Y113" s="253"/>
      <c r="Z113" s="254"/>
      <c r="AA113" s="255"/>
      <c r="AB113" s="251"/>
      <c r="AC113" s="252"/>
      <c r="AD113" s="253"/>
      <c r="AE113" s="253"/>
      <c r="AF113" s="254"/>
      <c r="AG113" s="255"/>
    </row>
    <row r="114" spans="1:33" ht="15" customHeight="1" x14ac:dyDescent="0.25">
      <c r="A114" s="248"/>
      <c r="B114" s="256" t="s">
        <v>1014</v>
      </c>
      <c r="C114" s="257" t="s">
        <v>1196</v>
      </c>
      <c r="D114" s="421"/>
      <c r="E114" s="422"/>
      <c r="F114" s="423"/>
      <c r="G114" s="423"/>
      <c r="H114" s="425" t="s">
        <v>1112</v>
      </c>
      <c r="I114" s="425"/>
      <c r="J114" s="421"/>
      <c r="K114" s="422"/>
      <c r="L114" s="423"/>
      <c r="M114" s="423"/>
      <c r="N114" s="425" t="s">
        <v>1112</v>
      </c>
      <c r="O114" s="425"/>
      <c r="P114" s="421"/>
      <c r="Q114" s="422"/>
      <c r="R114" s="423"/>
      <c r="S114" s="423"/>
      <c r="T114" s="425" t="s">
        <v>1112</v>
      </c>
      <c r="U114" s="425"/>
      <c r="V114" s="251"/>
      <c r="W114" s="252"/>
      <c r="X114" s="253"/>
      <c r="Y114" s="253"/>
      <c r="Z114" s="254"/>
      <c r="AA114" s="255"/>
      <c r="AB114" s="251"/>
      <c r="AC114" s="252"/>
      <c r="AD114" s="253"/>
      <c r="AE114" s="253"/>
      <c r="AF114" s="254"/>
      <c r="AG114" s="255"/>
    </row>
    <row r="115" spans="1:33" ht="15" customHeight="1" x14ac:dyDescent="0.25">
      <c r="A115" s="248"/>
      <c r="B115" s="256"/>
      <c r="C115" s="257" t="s">
        <v>1197</v>
      </c>
      <c r="D115" s="421"/>
      <c r="E115" s="422"/>
      <c r="F115" s="423"/>
      <c r="G115" s="423"/>
      <c r="H115" s="424"/>
      <c r="I115" s="425"/>
      <c r="J115" s="421"/>
      <c r="K115" s="422"/>
      <c r="L115" s="423"/>
      <c r="M115" s="423"/>
      <c r="N115" s="424"/>
      <c r="O115" s="425"/>
      <c r="P115" s="421"/>
      <c r="Q115" s="422"/>
      <c r="R115" s="423"/>
      <c r="S115" s="423"/>
      <c r="T115" s="424"/>
      <c r="U115" s="425"/>
      <c r="V115" s="251"/>
      <c r="W115" s="252"/>
      <c r="X115" s="253"/>
      <c r="Y115" s="253"/>
      <c r="Z115" s="254"/>
      <c r="AA115" s="255"/>
      <c r="AB115" s="251"/>
      <c r="AC115" s="252"/>
      <c r="AD115" s="253"/>
      <c r="AE115" s="253"/>
      <c r="AF115" s="254"/>
      <c r="AG115" s="255"/>
    </row>
    <row r="116" spans="1:33" ht="15" customHeight="1" x14ac:dyDescent="0.25">
      <c r="A116" s="248"/>
      <c r="B116" s="256"/>
      <c r="C116" s="257" t="s">
        <v>1198</v>
      </c>
      <c r="D116" s="421"/>
      <c r="E116" s="422"/>
      <c r="F116" s="423"/>
      <c r="G116" s="423"/>
      <c r="H116" s="424"/>
      <c r="I116" s="425"/>
      <c r="J116" s="421"/>
      <c r="K116" s="422"/>
      <c r="L116" s="423"/>
      <c r="M116" s="423"/>
      <c r="N116" s="424"/>
      <c r="O116" s="425"/>
      <c r="P116" s="421"/>
      <c r="Q116" s="422"/>
      <c r="R116" s="423"/>
      <c r="S116" s="423"/>
      <c r="T116" s="424"/>
      <c r="U116" s="425"/>
      <c r="V116" s="251"/>
      <c r="W116" s="252"/>
      <c r="X116" s="253"/>
      <c r="Y116" s="253"/>
      <c r="Z116" s="254"/>
      <c r="AA116" s="255"/>
      <c r="AB116" s="251"/>
      <c r="AC116" s="252"/>
      <c r="AD116" s="253"/>
      <c r="AE116" s="253"/>
      <c r="AF116" s="254"/>
      <c r="AG116" s="255"/>
    </row>
    <row r="117" spans="1:33" ht="15" customHeight="1" x14ac:dyDescent="0.25">
      <c r="A117" s="248"/>
      <c r="B117" s="256" t="s">
        <v>1120</v>
      </c>
      <c r="C117" s="257" t="s">
        <v>1196</v>
      </c>
      <c r="D117" s="421"/>
      <c r="E117" s="422"/>
      <c r="F117" s="423"/>
      <c r="G117" s="423"/>
      <c r="H117" s="424"/>
      <c r="I117" s="425"/>
      <c r="J117" s="421"/>
      <c r="K117" s="422"/>
      <c r="L117" s="423"/>
      <c r="M117" s="423"/>
      <c r="N117" s="424"/>
      <c r="O117" s="425"/>
      <c r="P117" s="421"/>
      <c r="Q117" s="422"/>
      <c r="R117" s="423"/>
      <c r="S117" s="423"/>
      <c r="T117" s="424"/>
      <c r="U117" s="425"/>
      <c r="V117" s="251"/>
      <c r="W117" s="252"/>
      <c r="X117" s="253"/>
      <c r="Y117" s="253"/>
      <c r="Z117" s="254"/>
      <c r="AA117" s="255"/>
      <c r="AB117" s="251"/>
      <c r="AC117" s="252"/>
      <c r="AD117" s="253"/>
      <c r="AE117" s="253"/>
      <c r="AF117" s="254"/>
      <c r="AG117" s="255"/>
    </row>
    <row r="118" spans="1:33" ht="15" customHeight="1" x14ac:dyDescent="0.25">
      <c r="A118" s="248"/>
      <c r="B118" s="256"/>
      <c r="C118" s="257" t="s">
        <v>1199</v>
      </c>
      <c r="D118" s="421"/>
      <c r="E118" s="422"/>
      <c r="F118" s="423"/>
      <c r="G118" s="423"/>
      <c r="H118" s="424"/>
      <c r="I118" s="425"/>
      <c r="J118" s="421"/>
      <c r="K118" s="422"/>
      <c r="L118" s="423"/>
      <c r="M118" s="423"/>
      <c r="N118" s="424"/>
      <c r="O118" s="425"/>
      <c r="P118" s="421"/>
      <c r="Q118" s="422"/>
      <c r="R118" s="423"/>
      <c r="S118" s="423"/>
      <c r="T118" s="424"/>
      <c r="U118" s="425"/>
      <c r="V118" s="251"/>
      <c r="W118" s="252"/>
      <c r="X118" s="253"/>
      <c r="Y118" s="253"/>
      <c r="Z118" s="254"/>
      <c r="AA118" s="255"/>
      <c r="AB118" s="251"/>
      <c r="AC118" s="252"/>
      <c r="AD118" s="253"/>
      <c r="AE118" s="253"/>
      <c r="AF118" s="254"/>
      <c r="AG118" s="255"/>
    </row>
    <row r="119" spans="1:33" ht="20.25" customHeight="1" x14ac:dyDescent="0.25">
      <c r="A119" s="248"/>
      <c r="B119" s="256"/>
      <c r="C119" s="257" t="s">
        <v>1198</v>
      </c>
      <c r="D119" s="421"/>
      <c r="E119" s="422"/>
      <c r="F119" s="423"/>
      <c r="G119" s="423"/>
      <c r="H119" s="424"/>
      <c r="I119" s="425"/>
      <c r="J119" s="421"/>
      <c r="K119" s="422"/>
      <c r="L119" s="423"/>
      <c r="M119" s="423"/>
      <c r="N119" s="424"/>
      <c r="O119" s="425"/>
      <c r="P119" s="421"/>
      <c r="Q119" s="422"/>
      <c r="R119" s="423"/>
      <c r="S119" s="423"/>
      <c r="T119" s="424"/>
      <c r="U119" s="425"/>
      <c r="V119" s="251"/>
      <c r="W119" s="252"/>
      <c r="X119" s="253"/>
      <c r="Y119" s="253"/>
      <c r="Z119" s="254"/>
      <c r="AA119" s="255"/>
      <c r="AB119" s="251"/>
      <c r="AC119" s="252"/>
      <c r="AD119" s="253"/>
      <c r="AE119" s="253"/>
      <c r="AF119" s="254"/>
      <c r="AG119" s="255"/>
    </row>
    <row r="120" spans="1:33" ht="15" customHeight="1" x14ac:dyDescent="0.25">
      <c r="A120" s="248"/>
      <c r="B120" s="256"/>
      <c r="C120" s="257"/>
      <c r="D120" s="421"/>
      <c r="E120" s="422"/>
      <c r="F120" s="423"/>
      <c r="G120" s="423"/>
      <c r="H120" s="424"/>
      <c r="I120" s="425"/>
      <c r="J120" s="421"/>
      <c r="K120" s="422"/>
      <c r="L120" s="423"/>
      <c r="M120" s="423"/>
      <c r="N120" s="424"/>
      <c r="O120" s="425"/>
      <c r="P120" s="421"/>
      <c r="Q120" s="422"/>
      <c r="R120" s="423"/>
      <c r="S120" s="423"/>
      <c r="T120" s="424"/>
      <c r="U120" s="425"/>
      <c r="V120" s="251"/>
      <c r="W120" s="252"/>
      <c r="X120" s="253"/>
      <c r="Y120" s="253"/>
      <c r="Z120" s="254"/>
      <c r="AA120" s="255"/>
      <c r="AB120" s="251"/>
      <c r="AC120" s="252"/>
      <c r="AD120" s="253"/>
      <c r="AE120" s="253"/>
      <c r="AF120" s="254"/>
      <c r="AG120" s="255"/>
    </row>
    <row r="121" spans="1:33" ht="15" customHeight="1" x14ac:dyDescent="0.25">
      <c r="A121" s="248">
        <v>8</v>
      </c>
      <c r="B121" s="623" t="s">
        <v>1200</v>
      </c>
      <c r="C121" s="517"/>
      <c r="D121" s="421"/>
      <c r="E121" s="422"/>
      <c r="F121" s="423"/>
      <c r="G121" s="423"/>
      <c r="H121" s="424"/>
      <c r="I121" s="425"/>
      <c r="J121" s="421"/>
      <c r="K121" s="422"/>
      <c r="L121" s="423"/>
      <c r="M121" s="423"/>
      <c r="N121" s="424"/>
      <c r="O121" s="425"/>
      <c r="P121" s="421"/>
      <c r="Q121" s="422"/>
      <c r="R121" s="423"/>
      <c r="S121" s="423"/>
      <c r="T121" s="424"/>
      <c r="U121" s="425"/>
      <c r="V121" s="251"/>
      <c r="W121" s="252"/>
      <c r="X121" s="253"/>
      <c r="Y121" s="253"/>
      <c r="Z121" s="254"/>
      <c r="AA121" s="255"/>
      <c r="AB121" s="251"/>
      <c r="AC121" s="252"/>
      <c r="AD121" s="253"/>
      <c r="AE121" s="253"/>
      <c r="AF121" s="254"/>
      <c r="AG121" s="255"/>
    </row>
    <row r="122" spans="1:33" ht="77.25" customHeight="1" x14ac:dyDescent="0.25">
      <c r="A122" s="248"/>
      <c r="B122" s="624" t="s">
        <v>1201</v>
      </c>
      <c r="C122" s="517"/>
      <c r="D122" s="421" t="s">
        <v>1202</v>
      </c>
      <c r="E122" s="422"/>
      <c r="F122" s="423"/>
      <c r="G122" s="423"/>
      <c r="H122" s="424"/>
      <c r="I122" s="425"/>
      <c r="J122" s="421"/>
      <c r="K122" s="422"/>
      <c r="L122" s="423"/>
      <c r="M122" s="423"/>
      <c r="N122" s="424"/>
      <c r="O122" s="425"/>
      <c r="P122" s="421"/>
      <c r="Q122" s="422"/>
      <c r="R122" s="423"/>
      <c r="S122" s="423"/>
      <c r="T122" s="424"/>
      <c r="U122" s="425"/>
      <c r="V122" s="251"/>
      <c r="W122" s="252"/>
      <c r="X122" s="253"/>
      <c r="Y122" s="253"/>
      <c r="Z122" s="254"/>
      <c r="AA122" s="255"/>
      <c r="AB122" s="251"/>
      <c r="AC122" s="252"/>
      <c r="AD122" s="253"/>
      <c r="AE122" s="253"/>
      <c r="AF122" s="254"/>
      <c r="AG122" s="255"/>
    </row>
    <row r="123" spans="1:33" ht="15" customHeight="1" x14ac:dyDescent="0.25">
      <c r="A123" s="248"/>
      <c r="B123" s="256" t="s">
        <v>1203</v>
      </c>
      <c r="C123" s="257"/>
      <c r="D123" s="429"/>
      <c r="E123" s="422"/>
      <c r="F123" s="423"/>
      <c r="G123" s="423"/>
      <c r="H123" s="424"/>
      <c r="I123" s="425"/>
      <c r="J123" s="429"/>
      <c r="K123" s="422"/>
      <c r="L123" s="423"/>
      <c r="M123" s="423"/>
      <c r="N123" s="424"/>
      <c r="O123" s="425"/>
      <c r="P123" s="429"/>
      <c r="Q123" s="422"/>
      <c r="R123" s="423"/>
      <c r="S123" s="423"/>
      <c r="T123" s="424"/>
      <c r="U123" s="425"/>
      <c r="V123" s="262"/>
      <c r="W123" s="252"/>
      <c r="X123" s="253"/>
      <c r="Y123" s="253"/>
      <c r="Z123" s="254"/>
      <c r="AA123" s="255"/>
      <c r="AB123" s="262"/>
      <c r="AC123" s="252"/>
      <c r="AD123" s="253"/>
      <c r="AE123" s="253"/>
      <c r="AF123" s="254"/>
      <c r="AG123" s="255"/>
    </row>
    <row r="124" spans="1:33" ht="15" customHeight="1" x14ac:dyDescent="0.25">
      <c r="A124" s="248"/>
      <c r="B124" s="256" t="s">
        <v>1108</v>
      </c>
      <c r="C124" s="257" t="s">
        <v>1204</v>
      </c>
      <c r="D124" s="429" t="s">
        <v>1112</v>
      </c>
      <c r="E124" s="422"/>
      <c r="F124" s="423"/>
      <c r="G124" s="423"/>
      <c r="H124" s="424"/>
      <c r="I124" s="425"/>
      <c r="J124" s="429"/>
      <c r="K124" s="422"/>
      <c r="L124" s="423"/>
      <c r="M124" s="423"/>
      <c r="N124" s="424"/>
      <c r="O124" s="425"/>
      <c r="P124" s="429"/>
      <c r="Q124" s="422"/>
      <c r="R124" s="423"/>
      <c r="S124" s="423"/>
      <c r="T124" s="424"/>
      <c r="U124" s="425"/>
      <c r="V124" s="262"/>
      <c r="W124" s="252"/>
      <c r="X124" s="253"/>
      <c r="Y124" s="253"/>
      <c r="Z124" s="254"/>
      <c r="AA124" s="255"/>
      <c r="AB124" s="262"/>
      <c r="AC124" s="252"/>
      <c r="AD124" s="253"/>
      <c r="AE124" s="253"/>
      <c r="AF124" s="254"/>
      <c r="AG124" s="255"/>
    </row>
    <row r="125" spans="1:33" ht="15" customHeight="1" x14ac:dyDescent="0.25">
      <c r="A125" s="248"/>
      <c r="B125" s="256"/>
      <c r="C125" s="257" t="s">
        <v>1205</v>
      </c>
      <c r="D125" s="435">
        <v>0.1</v>
      </c>
      <c r="E125" s="422"/>
      <c r="F125" s="423"/>
      <c r="G125" s="423"/>
      <c r="H125" s="424"/>
      <c r="I125" s="425"/>
      <c r="J125" s="435"/>
      <c r="K125" s="422"/>
      <c r="L125" s="423"/>
      <c r="M125" s="423"/>
      <c r="N125" s="424"/>
      <c r="O125" s="425"/>
      <c r="P125" s="435"/>
      <c r="Q125" s="422"/>
      <c r="R125" s="423"/>
      <c r="S125" s="423"/>
      <c r="T125" s="424"/>
      <c r="U125" s="425"/>
      <c r="V125" s="267"/>
      <c r="W125" s="252"/>
      <c r="X125" s="253"/>
      <c r="Y125" s="253"/>
      <c r="Z125" s="254"/>
      <c r="AA125" s="255"/>
      <c r="AB125" s="267"/>
      <c r="AC125" s="252"/>
      <c r="AD125" s="253"/>
      <c r="AE125" s="253"/>
      <c r="AF125" s="254"/>
      <c r="AG125" s="255"/>
    </row>
    <row r="126" spans="1:33" ht="15" customHeight="1" x14ac:dyDescent="0.25">
      <c r="A126" s="248"/>
      <c r="B126" s="256" t="s">
        <v>981</v>
      </c>
      <c r="C126" s="257" t="s">
        <v>1206</v>
      </c>
      <c r="D126" s="429"/>
      <c r="E126" s="422"/>
      <c r="F126" s="423"/>
      <c r="G126" s="423"/>
      <c r="H126" s="424"/>
      <c r="I126" s="425"/>
      <c r="J126" s="429"/>
      <c r="K126" s="422"/>
      <c r="L126" s="423"/>
      <c r="M126" s="423"/>
      <c r="N126" s="424"/>
      <c r="O126" s="425"/>
      <c r="P126" s="429"/>
      <c r="Q126" s="422"/>
      <c r="R126" s="423"/>
      <c r="S126" s="423"/>
      <c r="T126" s="424"/>
      <c r="U126" s="425"/>
      <c r="V126" s="262"/>
      <c r="W126" s="252"/>
      <c r="X126" s="253"/>
      <c r="Y126" s="253"/>
      <c r="Z126" s="254"/>
      <c r="AA126" s="255"/>
      <c r="AB126" s="262"/>
      <c r="AC126" s="252"/>
      <c r="AD126" s="253"/>
      <c r="AE126" s="253"/>
      <c r="AF126" s="254"/>
      <c r="AG126" s="255"/>
    </row>
    <row r="127" spans="1:33" ht="15" customHeight="1" x14ac:dyDescent="0.25">
      <c r="A127" s="248"/>
      <c r="B127" s="256"/>
      <c r="C127" s="257" t="s">
        <v>1207</v>
      </c>
      <c r="D127" s="429"/>
      <c r="E127" s="422"/>
      <c r="F127" s="423"/>
      <c r="G127" s="423"/>
      <c r="H127" s="424"/>
      <c r="I127" s="425"/>
      <c r="J127" s="429"/>
      <c r="K127" s="422"/>
      <c r="L127" s="423"/>
      <c r="M127" s="423"/>
      <c r="N127" s="424"/>
      <c r="O127" s="425"/>
      <c r="P127" s="429"/>
      <c r="Q127" s="422"/>
      <c r="R127" s="423"/>
      <c r="S127" s="423"/>
      <c r="T127" s="424"/>
      <c r="U127" s="425"/>
      <c r="V127" s="262"/>
      <c r="W127" s="252"/>
      <c r="X127" s="253"/>
      <c r="Y127" s="253"/>
      <c r="Z127" s="254"/>
      <c r="AA127" s="255"/>
      <c r="AB127" s="262"/>
      <c r="AC127" s="252"/>
      <c r="AD127" s="253"/>
      <c r="AE127" s="253"/>
      <c r="AF127" s="254"/>
      <c r="AG127" s="255"/>
    </row>
    <row r="128" spans="1:33" ht="15" customHeight="1" x14ac:dyDescent="0.25">
      <c r="A128" s="248"/>
      <c r="B128" s="256" t="s">
        <v>1014</v>
      </c>
      <c r="C128" s="257" t="s">
        <v>1208</v>
      </c>
      <c r="D128" s="429"/>
      <c r="E128" s="422"/>
      <c r="F128" s="423"/>
      <c r="G128" s="423"/>
      <c r="H128" s="424"/>
      <c r="I128" s="425"/>
      <c r="J128" s="429"/>
      <c r="K128" s="422"/>
      <c r="L128" s="423"/>
      <c r="M128" s="423"/>
      <c r="N128" s="424"/>
      <c r="O128" s="425"/>
      <c r="P128" s="429"/>
      <c r="Q128" s="422"/>
      <c r="R128" s="423"/>
      <c r="S128" s="423"/>
      <c r="T128" s="424"/>
      <c r="U128" s="425"/>
      <c r="V128" s="262"/>
      <c r="W128" s="252"/>
      <c r="X128" s="253"/>
      <c r="Y128" s="253"/>
      <c r="Z128" s="254"/>
      <c r="AA128" s="255"/>
      <c r="AB128" s="262"/>
      <c r="AC128" s="252"/>
      <c r="AD128" s="253"/>
      <c r="AE128" s="253"/>
      <c r="AF128" s="254"/>
      <c r="AG128" s="255"/>
    </row>
    <row r="129" spans="1:33" ht="15" customHeight="1" x14ac:dyDescent="0.25">
      <c r="A129" s="248"/>
      <c r="B129" s="256"/>
      <c r="C129" s="257" t="s">
        <v>1209</v>
      </c>
      <c r="D129" s="429"/>
      <c r="E129" s="422"/>
      <c r="F129" s="423"/>
      <c r="G129" s="423"/>
      <c r="H129" s="424"/>
      <c r="I129" s="425"/>
      <c r="J129" s="429"/>
      <c r="K129" s="422"/>
      <c r="L129" s="423"/>
      <c r="M129" s="423"/>
      <c r="N129" s="424"/>
      <c r="O129" s="425"/>
      <c r="P129" s="429"/>
      <c r="Q129" s="422"/>
      <c r="R129" s="423"/>
      <c r="S129" s="423"/>
      <c r="T129" s="424"/>
      <c r="U129" s="425"/>
      <c r="V129" s="262"/>
      <c r="W129" s="252"/>
      <c r="X129" s="253"/>
      <c r="Y129" s="253"/>
      <c r="Z129" s="254"/>
      <c r="AA129" s="255"/>
      <c r="AB129" s="262"/>
      <c r="AC129" s="252"/>
      <c r="AD129" s="253"/>
      <c r="AE129" s="253"/>
      <c r="AF129" s="254"/>
      <c r="AG129" s="255"/>
    </row>
    <row r="130" spans="1:33" ht="15" customHeight="1" x14ac:dyDescent="0.25">
      <c r="A130" s="248"/>
      <c r="B130" s="256" t="s">
        <v>1120</v>
      </c>
      <c r="C130" s="257" t="s">
        <v>1210</v>
      </c>
      <c r="D130" s="429"/>
      <c r="E130" s="422"/>
      <c r="F130" s="423"/>
      <c r="G130" s="423"/>
      <c r="H130" s="424"/>
      <c r="I130" s="425" t="s">
        <v>1112</v>
      </c>
      <c r="J130" s="429"/>
      <c r="K130" s="422"/>
      <c r="L130" s="423"/>
      <c r="M130" s="423"/>
      <c r="N130" s="424"/>
      <c r="O130" s="425" t="s">
        <v>1112</v>
      </c>
      <c r="P130" s="429"/>
      <c r="Q130" s="422"/>
      <c r="R130" s="423"/>
      <c r="S130" s="423"/>
      <c r="T130" s="424"/>
      <c r="U130" s="425" t="s">
        <v>1112</v>
      </c>
      <c r="V130" s="262"/>
      <c r="W130" s="252"/>
      <c r="X130" s="253"/>
      <c r="Y130" s="253"/>
      <c r="Z130" s="254"/>
      <c r="AA130" s="255"/>
      <c r="AB130" s="262"/>
      <c r="AC130" s="252"/>
      <c r="AD130" s="253"/>
      <c r="AE130" s="253"/>
      <c r="AF130" s="254"/>
      <c r="AG130" s="255"/>
    </row>
    <row r="131" spans="1:33" ht="27" customHeight="1" x14ac:dyDescent="0.25">
      <c r="A131" s="268"/>
      <c r="B131" s="269"/>
      <c r="C131" s="257" t="s">
        <v>1211</v>
      </c>
      <c r="D131" s="436"/>
      <c r="E131" s="437"/>
      <c r="F131" s="438"/>
      <c r="G131" s="438"/>
      <c r="H131" s="439"/>
      <c r="I131" s="440"/>
      <c r="J131" s="436"/>
      <c r="K131" s="437"/>
      <c r="L131" s="438"/>
      <c r="M131" s="438"/>
      <c r="N131" s="439"/>
      <c r="O131" s="440"/>
      <c r="P131" s="436"/>
      <c r="Q131" s="437"/>
      <c r="R131" s="438"/>
      <c r="S131" s="438"/>
      <c r="T131" s="439"/>
      <c r="U131" s="440"/>
      <c r="V131" s="270"/>
      <c r="W131" s="271"/>
      <c r="X131" s="272"/>
      <c r="Y131" s="272"/>
      <c r="Z131" s="273"/>
      <c r="AA131" s="274"/>
      <c r="AB131" s="270"/>
      <c r="AC131" s="271"/>
      <c r="AD131" s="272"/>
      <c r="AE131" s="272"/>
      <c r="AF131" s="273"/>
      <c r="AG131" s="274"/>
    </row>
    <row r="132" spans="1:33" ht="15" customHeight="1" x14ac:dyDescent="0.25">
      <c r="A132" s="275"/>
      <c r="B132" s="276"/>
      <c r="C132" s="277"/>
      <c r="D132" s="441"/>
      <c r="E132" s="437"/>
      <c r="F132" s="438"/>
      <c r="G132" s="438"/>
      <c r="H132" s="439"/>
      <c r="I132" s="440"/>
      <c r="J132" s="441"/>
      <c r="K132" s="437"/>
      <c r="L132" s="438"/>
      <c r="M132" s="438"/>
      <c r="N132" s="439"/>
      <c r="O132" s="440"/>
      <c r="P132" s="441"/>
      <c r="Q132" s="437"/>
      <c r="R132" s="438"/>
      <c r="S132" s="438"/>
      <c r="T132" s="439"/>
      <c r="U132" s="440"/>
      <c r="V132" s="278"/>
      <c r="W132" s="271"/>
      <c r="X132" s="272"/>
      <c r="Y132" s="272"/>
      <c r="Z132" s="273"/>
      <c r="AA132" s="274"/>
      <c r="AB132" s="278"/>
      <c r="AC132" s="271"/>
      <c r="AD132" s="272"/>
      <c r="AE132" s="272"/>
      <c r="AF132" s="273"/>
      <c r="AG132" s="274"/>
    </row>
    <row r="133" spans="1:33" ht="21" customHeight="1" x14ac:dyDescent="0.2">
      <c r="A133" s="279"/>
      <c r="B133" s="660" t="s">
        <v>1212</v>
      </c>
      <c r="C133" s="661"/>
      <c r="D133" s="442"/>
      <c r="E133" s="662" t="s">
        <v>2215</v>
      </c>
      <c r="F133" s="663"/>
      <c r="G133" s="663"/>
      <c r="H133" s="663"/>
      <c r="I133" s="664"/>
      <c r="J133" s="442"/>
      <c r="K133" s="652" t="s">
        <v>2215</v>
      </c>
      <c r="L133" s="653"/>
      <c r="M133" s="653"/>
      <c r="N133" s="653"/>
      <c r="O133" s="654"/>
      <c r="P133" s="442"/>
      <c r="Q133" s="652" t="s">
        <v>2215</v>
      </c>
      <c r="R133" s="653"/>
      <c r="S133" s="653"/>
      <c r="T133" s="653"/>
      <c r="U133" s="654"/>
      <c r="V133" s="280"/>
      <c r="W133" s="655"/>
      <c r="X133" s="656"/>
      <c r="Y133" s="656"/>
      <c r="Z133" s="656"/>
      <c r="AA133" s="657"/>
      <c r="AB133" s="280"/>
      <c r="AC133" s="655"/>
      <c r="AD133" s="656"/>
      <c r="AE133" s="656"/>
      <c r="AF133" s="656"/>
      <c r="AG133" s="657"/>
    </row>
    <row r="134" spans="1:33" ht="15" customHeight="1" x14ac:dyDescent="0.2">
      <c r="A134" s="13"/>
      <c r="B134" s="13"/>
      <c r="C134" s="13"/>
      <c r="D134" s="13"/>
      <c r="E134" s="13"/>
      <c r="F134" s="13"/>
      <c r="G134" s="13"/>
      <c r="H134" s="13"/>
      <c r="I134" s="13"/>
    </row>
    <row r="135" spans="1:33" ht="15" customHeight="1" x14ac:dyDescent="0.25">
      <c r="E135" s="281" t="s">
        <v>1213</v>
      </c>
      <c r="F135" s="281"/>
    </row>
    <row r="136" spans="1:33" ht="12.75" customHeight="1" x14ac:dyDescent="0.2"/>
    <row r="137" spans="1:33" ht="12.75" customHeight="1" x14ac:dyDescent="0.2"/>
    <row r="138" spans="1:33" ht="12.75" customHeight="1" x14ac:dyDescent="0.2">
      <c r="E138" s="14" t="s">
        <v>1214</v>
      </c>
    </row>
    <row r="139" spans="1:33" ht="14.25" customHeight="1" x14ac:dyDescent="0.25">
      <c r="A139" s="282" t="s">
        <v>113</v>
      </c>
      <c r="B139" s="14" t="s">
        <v>1215</v>
      </c>
    </row>
    <row r="140" spans="1:33" ht="13.5" customHeight="1" x14ac:dyDescent="0.2">
      <c r="B140" s="283">
        <v>1</v>
      </c>
      <c r="C140" s="284" t="s">
        <v>1216</v>
      </c>
      <c r="D140" s="284"/>
    </row>
    <row r="141" spans="1:33" ht="13.5" customHeight="1" x14ac:dyDescent="0.2">
      <c r="B141" s="283">
        <v>2</v>
      </c>
      <c r="C141" s="284" t="s">
        <v>1217</v>
      </c>
      <c r="D141" s="284"/>
    </row>
    <row r="142" spans="1:33" ht="13.5" customHeight="1" x14ac:dyDescent="0.2">
      <c r="B142" s="283">
        <v>3</v>
      </c>
      <c r="C142" s="284" t="s">
        <v>1218</v>
      </c>
      <c r="D142" s="284"/>
    </row>
    <row r="143" spans="1:33" ht="13.5" customHeight="1" x14ac:dyDescent="0.2">
      <c r="B143" s="283" t="s">
        <v>116</v>
      </c>
      <c r="C143" s="284" t="s">
        <v>1219</v>
      </c>
      <c r="D143" s="284"/>
    </row>
    <row r="144" spans="1:33" ht="13.5" customHeight="1" x14ac:dyDescent="0.2">
      <c r="B144" s="283">
        <v>4</v>
      </c>
      <c r="C144" s="284" t="s">
        <v>1220</v>
      </c>
      <c r="D144" s="284"/>
    </row>
    <row r="145" spans="2:4" ht="13.5" customHeight="1" x14ac:dyDescent="0.2">
      <c r="B145" s="283" t="s">
        <v>116</v>
      </c>
      <c r="C145" s="284" t="s">
        <v>1221</v>
      </c>
      <c r="D145" s="284"/>
    </row>
    <row r="146" spans="2:4" ht="13.5" customHeight="1" x14ac:dyDescent="0.2">
      <c r="B146" s="283">
        <v>5</v>
      </c>
      <c r="C146" s="284" t="s">
        <v>1222</v>
      </c>
      <c r="D146" s="284"/>
    </row>
    <row r="147" spans="2:4" ht="13.5" customHeight="1" x14ac:dyDescent="0.2">
      <c r="B147" s="283" t="s">
        <v>116</v>
      </c>
      <c r="C147" s="284" t="s">
        <v>1223</v>
      </c>
      <c r="D147" s="284"/>
    </row>
    <row r="148" spans="2:4" ht="13.5" customHeight="1" x14ac:dyDescent="0.2">
      <c r="B148" s="283">
        <v>6</v>
      </c>
      <c r="C148" s="284" t="s">
        <v>1224</v>
      </c>
      <c r="D148" s="284"/>
    </row>
    <row r="149" spans="2:4" ht="12.75" customHeight="1" x14ac:dyDescent="0.2"/>
    <row r="150" spans="2:4" ht="12.75" customHeight="1" x14ac:dyDescent="0.2"/>
    <row r="151" spans="2:4" ht="12.75" customHeight="1" x14ac:dyDescent="0.2"/>
    <row r="152" spans="2:4" ht="12.75" customHeight="1" x14ac:dyDescent="0.2"/>
    <row r="153" spans="2:4" ht="12.75" customHeight="1" x14ac:dyDescent="0.2"/>
    <row r="154" spans="2:4" ht="12.75" customHeight="1" x14ac:dyDescent="0.2"/>
    <row r="155" spans="2:4" ht="12.75" customHeight="1" x14ac:dyDescent="0.2"/>
    <row r="156" spans="2:4" ht="12.75" customHeight="1" x14ac:dyDescent="0.2"/>
    <row r="157" spans="2:4" ht="12.75" customHeight="1" x14ac:dyDescent="0.2"/>
    <row r="158" spans="2:4" ht="12.75" customHeight="1" x14ac:dyDescent="0.2"/>
    <row r="159" spans="2:4" ht="12.75" customHeight="1" x14ac:dyDescent="0.2"/>
    <row r="160" spans="2:4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55">
    <mergeCell ref="B53:C53"/>
    <mergeCell ref="B54:C54"/>
    <mergeCell ref="B55:C55"/>
    <mergeCell ref="B56:C56"/>
    <mergeCell ref="B74:C74"/>
    <mergeCell ref="B75:C75"/>
    <mergeCell ref="B76:C76"/>
    <mergeCell ref="B122:C122"/>
    <mergeCell ref="B133:C133"/>
    <mergeCell ref="E133:I133"/>
    <mergeCell ref="K133:O133"/>
    <mergeCell ref="Q133:U133"/>
    <mergeCell ref="W133:AA133"/>
    <mergeCell ref="AC133:AG133"/>
    <mergeCell ref="B86:C86"/>
    <mergeCell ref="B87:C87"/>
    <mergeCell ref="B88:C88"/>
    <mergeCell ref="B107:C107"/>
    <mergeCell ref="B108:C108"/>
    <mergeCell ref="B109:C109"/>
    <mergeCell ref="B121:C121"/>
    <mergeCell ref="W10:AA10"/>
    <mergeCell ref="AB10:AB13"/>
    <mergeCell ref="AC10:AG10"/>
    <mergeCell ref="W11:W13"/>
    <mergeCell ref="X11:AA11"/>
    <mergeCell ref="AC11:AC13"/>
    <mergeCell ref="AD11:AG11"/>
    <mergeCell ref="D10:D13"/>
    <mergeCell ref="E10:I10"/>
    <mergeCell ref="J10:J13"/>
    <mergeCell ref="P10:P13"/>
    <mergeCell ref="V10:V13"/>
    <mergeCell ref="K11:K13"/>
    <mergeCell ref="Q11:Q13"/>
    <mergeCell ref="E11:E13"/>
    <mergeCell ref="F11:I11"/>
    <mergeCell ref="K10:O10"/>
    <mergeCell ref="L11:O11"/>
    <mergeCell ref="Q10:U10"/>
    <mergeCell ref="R11:U11"/>
    <mergeCell ref="A1:B2"/>
    <mergeCell ref="G1:I1"/>
    <mergeCell ref="A3:I3"/>
    <mergeCell ref="A4:I4"/>
    <mergeCell ref="A5:I5"/>
    <mergeCell ref="B33:C33"/>
    <mergeCell ref="B34:C34"/>
    <mergeCell ref="B41:C41"/>
    <mergeCell ref="B42:C42"/>
    <mergeCell ref="A10:A13"/>
    <mergeCell ref="B10:C13"/>
    <mergeCell ref="B14:C14"/>
    <mergeCell ref="B15:C15"/>
    <mergeCell ref="B16:C16"/>
  </mergeCells>
  <pageMargins left="0.7" right="0.7" top="0.75" bottom="0.75" header="0" footer="0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1000"/>
  <sheetViews>
    <sheetView topLeftCell="E173" zoomScale="85" zoomScaleNormal="85" workbookViewId="0">
      <selection activeCell="F152" sqref="F152"/>
    </sheetView>
  </sheetViews>
  <sheetFormatPr defaultColWidth="12.7109375" defaultRowHeight="15" customHeight="1" x14ac:dyDescent="0.2"/>
  <cols>
    <col min="1" max="1" width="4.7109375" customWidth="1"/>
    <col min="2" max="2" width="26.5703125" customWidth="1"/>
    <col min="3" max="3" width="31.28515625" customWidth="1"/>
    <col min="4" max="4" width="11" customWidth="1"/>
    <col min="5" max="10" width="8" customWidth="1"/>
    <col min="11" max="11" width="23.85546875" customWidth="1"/>
    <col min="12" max="26" width="8" customWidth="1"/>
  </cols>
  <sheetData>
    <row r="1" spans="1:13" ht="15" customHeight="1" x14ac:dyDescent="0.25">
      <c r="A1" s="671" t="s">
        <v>1225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</row>
    <row r="2" spans="1:13" ht="15" customHeight="1" x14ac:dyDescent="0.25">
      <c r="A2" s="671" t="s">
        <v>1226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</row>
    <row r="3" spans="1:13" ht="18.75" customHeight="1" x14ac:dyDescent="0.25">
      <c r="A3" s="285"/>
      <c r="B3" s="285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</row>
    <row r="4" spans="1:13" ht="15" customHeight="1" x14ac:dyDescent="0.25">
      <c r="A4" s="285"/>
      <c r="B4" s="286" t="s">
        <v>1227</v>
      </c>
      <c r="C4" s="285"/>
      <c r="D4" s="672" t="s">
        <v>1228</v>
      </c>
      <c r="E4" s="672" t="str">
        <f>SASARAN!C8</f>
        <v>PURWODADI</v>
      </c>
      <c r="F4" s="672" t="str">
        <f>SASARAN!C9</f>
        <v>POLOWIJEN</v>
      </c>
      <c r="G4" s="672" t="str">
        <f>SASARAN!C10</f>
        <v>BALEARJOSARI</v>
      </c>
      <c r="H4" s="672"/>
      <c r="I4" s="672"/>
      <c r="J4" s="285"/>
      <c r="K4" s="285"/>
      <c r="L4" s="285"/>
      <c r="M4" s="285"/>
    </row>
    <row r="5" spans="1:13" ht="15" customHeight="1" x14ac:dyDescent="0.25">
      <c r="A5" s="285"/>
      <c r="B5" s="286" t="s">
        <v>1229</v>
      </c>
      <c r="C5" s="285"/>
      <c r="D5" s="513"/>
      <c r="E5" s="513"/>
      <c r="F5" s="513"/>
      <c r="G5" s="513"/>
      <c r="H5" s="513"/>
      <c r="I5" s="513"/>
      <c r="J5" s="285"/>
      <c r="K5" s="285"/>
      <c r="L5" s="285"/>
      <c r="M5" s="285"/>
    </row>
    <row r="6" spans="1:13" ht="15" customHeight="1" x14ac:dyDescent="0.25">
      <c r="A6" s="285"/>
      <c r="B6" s="285"/>
      <c r="C6" s="285"/>
      <c r="D6" s="513"/>
      <c r="E6" s="513"/>
      <c r="F6" s="513"/>
      <c r="G6" s="513"/>
      <c r="H6" s="513"/>
      <c r="I6" s="513"/>
      <c r="J6" s="285"/>
      <c r="K6" s="285"/>
      <c r="L6" s="285"/>
      <c r="M6" s="285"/>
    </row>
    <row r="7" spans="1:13" ht="15" customHeight="1" x14ac:dyDescent="0.25">
      <c r="A7" s="285"/>
      <c r="B7" s="285"/>
      <c r="C7" s="285"/>
      <c r="D7" s="513"/>
      <c r="E7" s="513"/>
      <c r="F7" s="513"/>
      <c r="G7" s="513"/>
      <c r="H7" s="513"/>
      <c r="I7" s="513"/>
      <c r="J7" s="285"/>
      <c r="K7" s="285"/>
      <c r="L7" s="285"/>
      <c r="M7" s="285"/>
    </row>
    <row r="8" spans="1:13" ht="31.5" customHeight="1" x14ac:dyDescent="0.25">
      <c r="A8" s="285"/>
      <c r="D8" s="514"/>
      <c r="E8" s="514"/>
      <c r="F8" s="514"/>
      <c r="G8" s="514"/>
      <c r="H8" s="514"/>
      <c r="I8" s="514"/>
    </row>
    <row r="9" spans="1:13" ht="12.75" customHeight="1" x14ac:dyDescent="0.2">
      <c r="B9" s="8" t="s">
        <v>887</v>
      </c>
      <c r="C9" s="287"/>
      <c r="D9" s="287">
        <f t="shared" ref="D9:D11" si="0">SUM(E9:I9)</f>
        <v>0</v>
      </c>
      <c r="E9" s="8"/>
      <c r="F9" s="8"/>
      <c r="G9" s="8"/>
      <c r="H9" s="8"/>
      <c r="I9" s="8"/>
    </row>
    <row r="10" spans="1:13" ht="12.75" customHeight="1" x14ac:dyDescent="0.2">
      <c r="B10" s="8" t="s">
        <v>888</v>
      </c>
      <c r="C10" s="287"/>
      <c r="D10" s="287">
        <f t="shared" si="0"/>
        <v>0</v>
      </c>
      <c r="E10" s="8"/>
      <c r="F10" s="8"/>
      <c r="G10" s="8"/>
      <c r="H10" s="8"/>
      <c r="I10" s="8"/>
    </row>
    <row r="11" spans="1:13" ht="12.75" customHeight="1" x14ac:dyDescent="0.2">
      <c r="B11" s="8" t="s">
        <v>889</v>
      </c>
      <c r="C11" s="287"/>
      <c r="D11" s="287">
        <f t="shared" si="0"/>
        <v>0</v>
      </c>
      <c r="E11" s="8"/>
      <c r="F11" s="8"/>
      <c r="G11" s="8"/>
      <c r="H11" s="8"/>
      <c r="I11" s="8"/>
    </row>
    <row r="12" spans="1:13" ht="12.75" customHeight="1" x14ac:dyDescent="0.2">
      <c r="A12" s="666" t="s">
        <v>1</v>
      </c>
      <c r="B12" s="666" t="s">
        <v>890</v>
      </c>
      <c r="C12" s="19" t="s">
        <v>1230</v>
      </c>
      <c r="D12" s="666" t="s">
        <v>1231</v>
      </c>
      <c r="E12" s="667" t="s">
        <v>1232</v>
      </c>
      <c r="F12" s="531"/>
      <c r="G12" s="531"/>
      <c r="H12" s="531"/>
      <c r="I12" s="525"/>
    </row>
    <row r="13" spans="1:13" ht="12.75" customHeight="1" x14ac:dyDescent="0.2">
      <c r="A13" s="514"/>
      <c r="B13" s="514"/>
      <c r="C13" s="288" t="s">
        <v>1233</v>
      </c>
      <c r="D13" s="514"/>
      <c r="E13" s="532"/>
      <c r="F13" s="520"/>
      <c r="G13" s="520"/>
      <c r="H13" s="520"/>
      <c r="I13" s="521"/>
    </row>
    <row r="14" spans="1:13" ht="12.75" customHeight="1" x14ac:dyDescent="0.2">
      <c r="A14" s="37">
        <v>1</v>
      </c>
      <c r="B14" s="37">
        <v>2</v>
      </c>
      <c r="C14" s="37">
        <v>3</v>
      </c>
      <c r="D14" s="37">
        <v>4</v>
      </c>
      <c r="E14" s="37">
        <v>5</v>
      </c>
      <c r="F14" s="37">
        <v>6</v>
      </c>
      <c r="G14" s="37">
        <v>7</v>
      </c>
      <c r="H14" s="37">
        <v>8</v>
      </c>
      <c r="I14" s="37">
        <v>9</v>
      </c>
    </row>
    <row r="15" spans="1:13" ht="12.75" customHeight="1" x14ac:dyDescent="0.2">
      <c r="A15" s="190" t="s">
        <v>898</v>
      </c>
      <c r="B15" s="190" t="s">
        <v>1234</v>
      </c>
      <c r="C15" s="37"/>
      <c r="D15" s="37"/>
      <c r="E15" s="8"/>
      <c r="F15" s="8"/>
      <c r="G15" s="8"/>
      <c r="H15" s="8"/>
      <c r="I15" s="8"/>
    </row>
    <row r="16" spans="1:13" ht="12.75" customHeight="1" x14ac:dyDescent="0.2">
      <c r="A16" s="289" t="s">
        <v>897</v>
      </c>
      <c r="B16" s="190" t="s">
        <v>1235</v>
      </c>
      <c r="C16" s="8"/>
      <c r="D16" s="37"/>
      <c r="E16" s="8"/>
      <c r="F16" s="8"/>
      <c r="G16" s="8"/>
      <c r="H16" s="8"/>
      <c r="I16" s="8"/>
    </row>
    <row r="17" spans="1:9" ht="15.75" customHeight="1" x14ac:dyDescent="0.2">
      <c r="A17" s="290"/>
      <c r="B17" s="8" t="s">
        <v>1236</v>
      </c>
      <c r="C17" s="8" t="s">
        <v>1237</v>
      </c>
      <c r="D17" s="37">
        <v>3</v>
      </c>
      <c r="E17" s="443">
        <v>3</v>
      </c>
      <c r="F17" s="443">
        <v>3</v>
      </c>
      <c r="G17" s="443"/>
      <c r="H17" s="8"/>
      <c r="I17" s="8"/>
    </row>
    <row r="18" spans="1:9" ht="12.75" customHeight="1" x14ac:dyDescent="0.2">
      <c r="A18" s="290"/>
      <c r="B18" s="8"/>
      <c r="C18" s="8" t="s">
        <v>907</v>
      </c>
      <c r="D18" s="37">
        <v>0</v>
      </c>
      <c r="E18" s="443"/>
      <c r="F18" s="443"/>
      <c r="G18" s="443"/>
      <c r="H18" s="8"/>
      <c r="I18" s="8"/>
    </row>
    <row r="19" spans="1:9" ht="12.75" customHeight="1" x14ac:dyDescent="0.2">
      <c r="A19" s="290"/>
      <c r="B19" s="8"/>
      <c r="C19" s="8" t="s">
        <v>116</v>
      </c>
      <c r="D19" s="37" t="s">
        <v>116</v>
      </c>
      <c r="E19" s="443"/>
      <c r="F19" s="443"/>
      <c r="G19" s="443"/>
      <c r="H19" s="8"/>
      <c r="I19" s="8"/>
    </row>
    <row r="20" spans="1:9" ht="12.75" customHeight="1" x14ac:dyDescent="0.2">
      <c r="A20" s="290"/>
      <c r="B20" s="8" t="s">
        <v>1238</v>
      </c>
      <c r="C20" s="8" t="s">
        <v>905</v>
      </c>
      <c r="D20" s="37">
        <v>3</v>
      </c>
      <c r="E20" s="443">
        <v>3</v>
      </c>
      <c r="F20" s="443">
        <v>3</v>
      </c>
      <c r="G20" s="443"/>
      <c r="H20" s="8"/>
      <c r="I20" s="8"/>
    </row>
    <row r="21" spans="1:9" ht="12.75" customHeight="1" x14ac:dyDescent="0.2">
      <c r="A21" s="290"/>
      <c r="B21" s="8"/>
      <c r="C21" s="8" t="s">
        <v>907</v>
      </c>
      <c r="D21" s="37">
        <v>0</v>
      </c>
      <c r="E21" s="443"/>
      <c r="F21" s="443"/>
      <c r="G21" s="443"/>
      <c r="H21" s="8"/>
      <c r="I21" s="8"/>
    </row>
    <row r="22" spans="1:9" ht="12.75" customHeight="1" x14ac:dyDescent="0.2">
      <c r="A22" s="290"/>
      <c r="B22" s="8"/>
      <c r="C22" s="8"/>
      <c r="D22" s="37"/>
      <c r="E22" s="443"/>
      <c r="F22" s="443"/>
      <c r="G22" s="443"/>
      <c r="H22" s="8"/>
      <c r="I22" s="8"/>
    </row>
    <row r="23" spans="1:9" ht="12.75" customHeight="1" x14ac:dyDescent="0.2">
      <c r="A23" s="289" t="s">
        <v>900</v>
      </c>
      <c r="B23" s="190" t="s">
        <v>1239</v>
      </c>
      <c r="C23" s="8"/>
      <c r="D23" s="37"/>
      <c r="E23" s="443"/>
      <c r="F23" s="443"/>
      <c r="G23" s="443"/>
      <c r="H23" s="8"/>
      <c r="I23" s="8"/>
    </row>
    <row r="24" spans="1:9" ht="12.75" customHeight="1" x14ac:dyDescent="0.2">
      <c r="A24" s="290"/>
      <c r="B24" s="8" t="s">
        <v>1240</v>
      </c>
      <c r="C24" s="8"/>
      <c r="D24" s="37"/>
      <c r="E24" s="443"/>
      <c r="F24" s="443"/>
      <c r="G24" s="443"/>
      <c r="H24" s="8"/>
      <c r="I24" s="8"/>
    </row>
    <row r="25" spans="1:9" ht="12.75" customHeight="1" x14ac:dyDescent="0.2">
      <c r="A25" s="8"/>
      <c r="B25" s="8" t="s">
        <v>1241</v>
      </c>
      <c r="C25" s="8" t="s">
        <v>1242</v>
      </c>
      <c r="D25" s="37">
        <v>3</v>
      </c>
      <c r="E25" s="443"/>
      <c r="F25" s="443">
        <v>3</v>
      </c>
      <c r="G25" s="443"/>
      <c r="H25" s="8"/>
      <c r="I25" s="8"/>
    </row>
    <row r="26" spans="1:9" ht="12.75" customHeight="1" x14ac:dyDescent="0.2">
      <c r="A26" s="8"/>
      <c r="B26" s="8"/>
      <c r="C26" s="8" t="s">
        <v>1243</v>
      </c>
      <c r="D26" s="37">
        <v>2</v>
      </c>
      <c r="E26" s="443">
        <v>2</v>
      </c>
      <c r="F26" s="443"/>
      <c r="G26" s="443"/>
      <c r="H26" s="8"/>
      <c r="I26" s="8"/>
    </row>
    <row r="27" spans="1:9" ht="12.75" customHeight="1" x14ac:dyDescent="0.2">
      <c r="A27" s="8"/>
      <c r="B27" s="8"/>
      <c r="C27" s="8" t="s">
        <v>1244</v>
      </c>
      <c r="D27" s="37">
        <v>0</v>
      </c>
      <c r="E27" s="443"/>
      <c r="F27" s="443"/>
      <c r="G27" s="443"/>
      <c r="H27" s="8"/>
      <c r="I27" s="8"/>
    </row>
    <row r="28" spans="1:9" ht="12.75" customHeight="1" x14ac:dyDescent="0.2">
      <c r="A28" s="8"/>
      <c r="B28" s="8"/>
      <c r="C28" s="8"/>
      <c r="D28" s="37"/>
      <c r="E28" s="443"/>
      <c r="F28" s="443"/>
      <c r="G28" s="443"/>
      <c r="H28" s="8"/>
      <c r="I28" s="8"/>
    </row>
    <row r="29" spans="1:9" ht="12.75" customHeight="1" x14ac:dyDescent="0.2">
      <c r="A29" s="8"/>
      <c r="B29" s="8" t="s">
        <v>1245</v>
      </c>
      <c r="C29" s="8" t="s">
        <v>905</v>
      </c>
      <c r="D29" s="37">
        <v>1</v>
      </c>
      <c r="E29" s="443"/>
      <c r="F29" s="443">
        <v>1</v>
      </c>
      <c r="G29" s="443"/>
      <c r="H29" s="8"/>
      <c r="I29" s="8"/>
    </row>
    <row r="30" spans="1:9" ht="15.75" customHeight="1" x14ac:dyDescent="0.2">
      <c r="A30" s="8"/>
      <c r="B30" s="8" t="s">
        <v>1246</v>
      </c>
      <c r="C30" s="8" t="s">
        <v>907</v>
      </c>
      <c r="D30" s="37">
        <v>0</v>
      </c>
      <c r="E30" s="443">
        <v>0</v>
      </c>
      <c r="F30" s="443"/>
      <c r="G30" s="443"/>
      <c r="H30" s="8"/>
      <c r="I30" s="8"/>
    </row>
    <row r="31" spans="1:9" ht="12.75" customHeight="1" x14ac:dyDescent="0.2">
      <c r="A31" s="8"/>
      <c r="B31" s="8"/>
      <c r="C31" s="8"/>
      <c r="D31" s="37"/>
      <c r="E31" s="443"/>
      <c r="F31" s="443"/>
      <c r="G31" s="443"/>
      <c r="H31" s="8"/>
      <c r="I31" s="8"/>
    </row>
    <row r="32" spans="1:9" ht="12.75" customHeight="1" x14ac:dyDescent="0.2">
      <c r="A32" s="8"/>
      <c r="B32" s="8" t="s">
        <v>1247</v>
      </c>
      <c r="C32" s="8" t="s">
        <v>1248</v>
      </c>
      <c r="D32" s="37">
        <v>2</v>
      </c>
      <c r="E32" s="443"/>
      <c r="F32" s="443">
        <v>2</v>
      </c>
      <c r="G32" s="443"/>
      <c r="H32" s="8"/>
      <c r="I32" s="8"/>
    </row>
    <row r="33" spans="1:9" ht="12.75" customHeight="1" x14ac:dyDescent="0.2">
      <c r="A33" s="8"/>
      <c r="B33" s="8" t="s">
        <v>1249</v>
      </c>
      <c r="C33" s="8" t="s">
        <v>1250</v>
      </c>
      <c r="D33" s="37">
        <v>1</v>
      </c>
      <c r="E33" s="443">
        <v>1</v>
      </c>
      <c r="F33" s="443"/>
      <c r="G33" s="443"/>
      <c r="H33" s="8"/>
      <c r="I33" s="8"/>
    </row>
    <row r="34" spans="1:9" ht="12.75" customHeight="1" x14ac:dyDescent="0.2">
      <c r="A34" s="8"/>
      <c r="B34" s="8" t="s">
        <v>1251</v>
      </c>
      <c r="C34" s="8" t="s">
        <v>1244</v>
      </c>
      <c r="D34" s="37">
        <v>0</v>
      </c>
      <c r="E34" s="443"/>
      <c r="F34" s="443"/>
      <c r="G34" s="443"/>
      <c r="H34" s="8"/>
      <c r="I34" s="8"/>
    </row>
    <row r="35" spans="1:9" ht="12.75" customHeight="1" x14ac:dyDescent="0.2">
      <c r="A35" s="8"/>
      <c r="B35" s="8" t="s">
        <v>1252</v>
      </c>
      <c r="C35" s="8"/>
      <c r="D35" s="37"/>
      <c r="E35" s="443"/>
      <c r="F35" s="443"/>
      <c r="G35" s="443"/>
      <c r="H35" s="8"/>
      <c r="I35" s="8"/>
    </row>
    <row r="36" spans="1:9" ht="12.75" customHeight="1" x14ac:dyDescent="0.2">
      <c r="A36" s="8"/>
      <c r="B36" s="8" t="s">
        <v>1253</v>
      </c>
      <c r="C36" s="8"/>
      <c r="D36" s="37"/>
      <c r="E36" s="443"/>
      <c r="F36" s="443"/>
      <c r="G36" s="443"/>
      <c r="H36" s="8"/>
      <c r="I36" s="8"/>
    </row>
    <row r="37" spans="1:9" ht="12.75" customHeight="1" x14ac:dyDescent="0.2">
      <c r="A37" s="8"/>
      <c r="B37" s="8"/>
      <c r="C37" s="8"/>
      <c r="D37" s="37"/>
      <c r="E37" s="443"/>
      <c r="F37" s="443"/>
      <c r="G37" s="443"/>
      <c r="H37" s="8"/>
      <c r="I37" s="8"/>
    </row>
    <row r="38" spans="1:9" ht="12.75" customHeight="1" x14ac:dyDescent="0.2">
      <c r="A38" s="8"/>
      <c r="B38" s="8" t="s">
        <v>1254</v>
      </c>
      <c r="C38" s="8" t="s">
        <v>905</v>
      </c>
      <c r="D38" s="37">
        <v>2</v>
      </c>
      <c r="E38" s="443">
        <v>2</v>
      </c>
      <c r="F38" s="443">
        <v>2</v>
      </c>
      <c r="G38" s="443"/>
      <c r="H38" s="8"/>
      <c r="I38" s="8"/>
    </row>
    <row r="39" spans="1:9" ht="12.75" customHeight="1" x14ac:dyDescent="0.2">
      <c r="A39" s="8"/>
      <c r="B39" s="8" t="s">
        <v>1255</v>
      </c>
      <c r="C39" s="8" t="s">
        <v>907</v>
      </c>
      <c r="D39" s="37">
        <v>0</v>
      </c>
      <c r="E39" s="443"/>
      <c r="F39" s="443"/>
      <c r="G39" s="443"/>
      <c r="H39" s="8"/>
      <c r="I39" s="8"/>
    </row>
    <row r="40" spans="1:9" ht="12.75" customHeight="1" x14ac:dyDescent="0.2">
      <c r="A40" s="8"/>
      <c r="B40" s="8"/>
      <c r="C40" s="8"/>
      <c r="D40" s="37"/>
      <c r="E40" s="443"/>
      <c r="F40" s="443"/>
      <c r="G40" s="443"/>
      <c r="H40" s="8"/>
      <c r="I40" s="8"/>
    </row>
    <row r="41" spans="1:9" ht="12.75" customHeight="1" x14ac:dyDescent="0.2">
      <c r="A41" s="8"/>
      <c r="B41" s="8" t="s">
        <v>1256</v>
      </c>
      <c r="C41" s="8" t="s">
        <v>1257</v>
      </c>
      <c r="D41" s="37">
        <v>4</v>
      </c>
      <c r="E41" s="443">
        <v>4</v>
      </c>
      <c r="F41" s="443">
        <v>4</v>
      </c>
      <c r="G41" s="443"/>
      <c r="H41" s="8"/>
      <c r="I41" s="8"/>
    </row>
    <row r="42" spans="1:9" ht="12.75" customHeight="1" x14ac:dyDescent="0.2">
      <c r="A42" s="8"/>
      <c r="B42" s="8" t="s">
        <v>1258</v>
      </c>
      <c r="C42" s="8" t="s">
        <v>1259</v>
      </c>
      <c r="D42" s="37">
        <v>2</v>
      </c>
      <c r="E42" s="443"/>
      <c r="F42" s="443"/>
      <c r="G42" s="443"/>
      <c r="H42" s="8"/>
      <c r="I42" s="8"/>
    </row>
    <row r="43" spans="1:9" ht="12.75" customHeight="1" x14ac:dyDescent="0.2">
      <c r="A43" s="8"/>
      <c r="B43" s="8"/>
      <c r="C43" s="8" t="s">
        <v>1260</v>
      </c>
      <c r="D43" s="37">
        <v>0</v>
      </c>
      <c r="E43" s="443"/>
      <c r="F43" s="443"/>
      <c r="G43" s="443"/>
      <c r="H43" s="8"/>
      <c r="I43" s="8"/>
    </row>
    <row r="44" spans="1:9" ht="12.75" customHeight="1" x14ac:dyDescent="0.2">
      <c r="A44" s="8"/>
      <c r="B44" s="8" t="s">
        <v>1261</v>
      </c>
      <c r="C44" s="8"/>
      <c r="D44" s="37"/>
      <c r="E44" s="443"/>
      <c r="F44" s="443"/>
      <c r="G44" s="443"/>
      <c r="H44" s="8"/>
      <c r="I44" s="8"/>
    </row>
    <row r="45" spans="1:9" ht="12.75" customHeight="1" x14ac:dyDescent="0.2">
      <c r="A45" s="8"/>
      <c r="B45" s="8" t="s">
        <v>1262</v>
      </c>
      <c r="C45" s="8" t="s">
        <v>1263</v>
      </c>
      <c r="D45" s="37">
        <v>3</v>
      </c>
      <c r="E45" s="443"/>
      <c r="F45" s="443"/>
      <c r="G45" s="443"/>
      <c r="H45" s="8"/>
      <c r="I45" s="8"/>
    </row>
    <row r="46" spans="1:9" ht="12.75" customHeight="1" x14ac:dyDescent="0.2">
      <c r="A46" s="8"/>
      <c r="B46" s="8"/>
      <c r="C46" s="8" t="s">
        <v>1264</v>
      </c>
      <c r="D46" s="37">
        <v>2</v>
      </c>
      <c r="E46" s="443"/>
      <c r="F46" s="443"/>
      <c r="G46" s="443"/>
      <c r="H46" s="8"/>
      <c r="I46" s="8"/>
    </row>
    <row r="47" spans="1:9" ht="12.75" customHeight="1" x14ac:dyDescent="0.2">
      <c r="A47" s="8"/>
      <c r="B47" s="8"/>
      <c r="C47" s="8" t="s">
        <v>1265</v>
      </c>
      <c r="D47" s="37">
        <v>1</v>
      </c>
      <c r="E47" s="443">
        <v>1</v>
      </c>
      <c r="F47" s="443">
        <v>1</v>
      </c>
      <c r="G47" s="443"/>
      <c r="H47" s="8"/>
      <c r="I47" s="8"/>
    </row>
    <row r="48" spans="1:9" ht="12.75" customHeight="1" x14ac:dyDescent="0.2">
      <c r="A48" s="8"/>
      <c r="B48" s="8"/>
      <c r="C48" s="8" t="s">
        <v>1266</v>
      </c>
      <c r="D48" s="37">
        <v>0</v>
      </c>
      <c r="E48" s="443"/>
      <c r="F48" s="443"/>
      <c r="G48" s="443"/>
      <c r="H48" s="8"/>
      <c r="I48" s="8"/>
    </row>
    <row r="49" spans="1:9" ht="12.75" customHeight="1" x14ac:dyDescent="0.2">
      <c r="A49" s="8"/>
      <c r="B49" s="8"/>
      <c r="C49" s="8" t="s">
        <v>116</v>
      </c>
      <c r="D49" s="37" t="s">
        <v>116</v>
      </c>
      <c r="E49" s="443"/>
      <c r="F49" s="443"/>
      <c r="G49" s="443"/>
      <c r="H49" s="8"/>
      <c r="I49" s="8"/>
    </row>
    <row r="50" spans="1:9" ht="12.75" customHeight="1" x14ac:dyDescent="0.2">
      <c r="A50" s="8"/>
      <c r="B50" s="8" t="s">
        <v>1267</v>
      </c>
      <c r="C50" s="8" t="s">
        <v>1268</v>
      </c>
      <c r="D50" s="37">
        <v>2</v>
      </c>
      <c r="E50" s="443">
        <v>2</v>
      </c>
      <c r="F50" s="443">
        <v>2</v>
      </c>
      <c r="G50" s="443"/>
      <c r="H50" s="8"/>
      <c r="I50" s="8"/>
    </row>
    <row r="51" spans="1:9" ht="12.75" customHeight="1" x14ac:dyDescent="0.2">
      <c r="A51" s="8"/>
      <c r="B51" s="8"/>
      <c r="C51" s="8" t="s">
        <v>1269</v>
      </c>
      <c r="D51" s="37">
        <v>0</v>
      </c>
      <c r="E51" s="443"/>
      <c r="F51" s="443"/>
      <c r="G51" s="443"/>
      <c r="H51" s="8"/>
      <c r="I51" s="8"/>
    </row>
    <row r="52" spans="1:9" ht="12.75" customHeight="1" x14ac:dyDescent="0.2">
      <c r="A52" s="8"/>
      <c r="B52" s="8"/>
      <c r="C52" s="8"/>
      <c r="D52" s="37"/>
      <c r="E52" s="443"/>
      <c r="F52" s="443"/>
      <c r="G52" s="443"/>
      <c r="H52" s="8"/>
      <c r="I52" s="8"/>
    </row>
    <row r="53" spans="1:9" ht="12.75" customHeight="1" x14ac:dyDescent="0.2">
      <c r="A53" s="8"/>
      <c r="B53" s="8" t="s">
        <v>1270</v>
      </c>
      <c r="C53" s="8" t="s">
        <v>1271</v>
      </c>
      <c r="D53" s="37">
        <v>3</v>
      </c>
      <c r="E53" s="443"/>
      <c r="F53" s="443"/>
      <c r="G53" s="443"/>
      <c r="H53" s="8"/>
      <c r="I53" s="8"/>
    </row>
    <row r="54" spans="1:9" ht="12.75" customHeight="1" x14ac:dyDescent="0.2">
      <c r="A54" s="665"/>
      <c r="B54" s="8" t="s">
        <v>1272</v>
      </c>
      <c r="C54" s="8" t="s">
        <v>1273</v>
      </c>
      <c r="D54" s="37">
        <v>2</v>
      </c>
      <c r="E54" s="443">
        <v>2</v>
      </c>
      <c r="F54" s="443">
        <v>2</v>
      </c>
      <c r="G54" s="443"/>
      <c r="H54" s="8"/>
      <c r="I54" s="8"/>
    </row>
    <row r="55" spans="1:9" ht="12.75" customHeight="1" x14ac:dyDescent="0.2">
      <c r="A55" s="514"/>
      <c r="B55" s="8" t="s">
        <v>1274</v>
      </c>
      <c r="C55" s="8" t="s">
        <v>1275</v>
      </c>
      <c r="D55" s="37">
        <v>1</v>
      </c>
      <c r="E55" s="443"/>
      <c r="F55" s="443"/>
      <c r="G55" s="443"/>
      <c r="H55" s="8"/>
      <c r="I55" s="8"/>
    </row>
    <row r="56" spans="1:9" ht="12.75" customHeight="1" x14ac:dyDescent="0.2">
      <c r="A56" s="8"/>
      <c r="B56" s="8" t="s">
        <v>1276</v>
      </c>
      <c r="C56" s="8" t="s">
        <v>1277</v>
      </c>
      <c r="D56" s="37">
        <v>0</v>
      </c>
      <c r="E56" s="443"/>
      <c r="F56" s="443"/>
      <c r="G56" s="443"/>
      <c r="H56" s="8"/>
      <c r="I56" s="8"/>
    </row>
    <row r="57" spans="1:9" ht="12.75" customHeight="1" x14ac:dyDescent="0.2">
      <c r="A57" s="8"/>
      <c r="B57" s="163"/>
      <c r="C57" s="8"/>
      <c r="D57" s="37"/>
      <c r="E57" s="443"/>
      <c r="F57" s="443"/>
      <c r="G57" s="443"/>
      <c r="H57" s="8"/>
      <c r="I57" s="8"/>
    </row>
    <row r="58" spans="1:9" ht="12.75" customHeight="1" x14ac:dyDescent="0.2">
      <c r="A58" s="190" t="s">
        <v>981</v>
      </c>
      <c r="B58" s="190" t="s">
        <v>982</v>
      </c>
      <c r="C58" s="8"/>
      <c r="D58" s="8"/>
      <c r="E58" s="443"/>
      <c r="F58" s="443"/>
      <c r="G58" s="443"/>
      <c r="H58" s="8"/>
      <c r="I58" s="8"/>
    </row>
    <row r="59" spans="1:9" ht="12.75" customHeight="1" x14ac:dyDescent="0.2">
      <c r="A59" s="665"/>
      <c r="B59" s="291" t="s">
        <v>1278</v>
      </c>
      <c r="C59" s="8" t="s">
        <v>1279</v>
      </c>
      <c r="D59" s="37">
        <v>4</v>
      </c>
      <c r="E59" s="443"/>
      <c r="F59" s="443"/>
      <c r="G59" s="443"/>
      <c r="H59" s="8"/>
      <c r="I59" s="8"/>
    </row>
    <row r="60" spans="1:9" ht="12.75" customHeight="1" x14ac:dyDescent="0.2">
      <c r="A60" s="513"/>
      <c r="B60" s="163" t="s">
        <v>1280</v>
      </c>
      <c r="C60" s="8" t="s">
        <v>1281</v>
      </c>
      <c r="D60" s="37">
        <v>3</v>
      </c>
      <c r="E60" s="443"/>
      <c r="F60" s="443"/>
      <c r="G60" s="443"/>
      <c r="H60" s="8"/>
      <c r="I60" s="8"/>
    </row>
    <row r="61" spans="1:9" ht="12.75" customHeight="1" x14ac:dyDescent="0.2">
      <c r="A61" s="514"/>
      <c r="B61" s="163"/>
      <c r="C61" s="8" t="s">
        <v>1282</v>
      </c>
      <c r="D61" s="37" t="s">
        <v>1283</v>
      </c>
      <c r="E61" s="443"/>
      <c r="F61" s="443">
        <v>2</v>
      </c>
      <c r="G61" s="443"/>
      <c r="H61" s="8"/>
      <c r="I61" s="8"/>
    </row>
    <row r="62" spans="1:9" ht="12.75" customHeight="1" x14ac:dyDescent="0.2">
      <c r="A62" s="8"/>
      <c r="B62" s="163"/>
      <c r="C62" s="8" t="s">
        <v>1284</v>
      </c>
      <c r="D62" s="37" t="s">
        <v>1285</v>
      </c>
      <c r="E62" s="443"/>
      <c r="F62" s="443"/>
      <c r="G62" s="443"/>
      <c r="H62" s="8"/>
      <c r="I62" s="8"/>
    </row>
    <row r="63" spans="1:9" ht="12.75" customHeight="1" x14ac:dyDescent="0.2">
      <c r="A63" s="8"/>
      <c r="B63" s="163"/>
      <c r="C63" s="8" t="s">
        <v>1286</v>
      </c>
      <c r="D63" s="37">
        <v>0</v>
      </c>
      <c r="E63" s="443">
        <v>0</v>
      </c>
      <c r="F63" s="443"/>
      <c r="G63" s="443"/>
      <c r="H63" s="8"/>
      <c r="I63" s="8"/>
    </row>
    <row r="64" spans="1:9" ht="12.75" customHeight="1" x14ac:dyDescent="0.2">
      <c r="A64" s="8"/>
      <c r="B64" s="163"/>
      <c r="C64" s="163"/>
      <c r="D64" s="37"/>
      <c r="E64" s="443"/>
      <c r="F64" s="443"/>
      <c r="G64" s="443"/>
      <c r="H64" s="8"/>
      <c r="I64" s="8"/>
    </row>
    <row r="65" spans="1:9" ht="12.75" customHeight="1" x14ac:dyDescent="0.2">
      <c r="A65" s="8"/>
      <c r="B65" s="8" t="s">
        <v>1287</v>
      </c>
      <c r="C65" s="8" t="s">
        <v>1288</v>
      </c>
      <c r="D65" s="37">
        <v>3</v>
      </c>
      <c r="E65" s="443"/>
      <c r="F65" s="443"/>
      <c r="G65" s="443"/>
      <c r="H65" s="8"/>
      <c r="I65" s="8"/>
    </row>
    <row r="66" spans="1:9" ht="12.75" customHeight="1" x14ac:dyDescent="0.2">
      <c r="A66" s="8"/>
      <c r="B66" s="8" t="s">
        <v>1289</v>
      </c>
      <c r="C66" s="8" t="s">
        <v>1290</v>
      </c>
      <c r="D66" s="37">
        <v>2</v>
      </c>
      <c r="E66" s="443">
        <v>2</v>
      </c>
      <c r="F66" s="443">
        <v>2</v>
      </c>
      <c r="G66" s="443"/>
      <c r="H66" s="8"/>
      <c r="I66" s="8"/>
    </row>
    <row r="67" spans="1:9" ht="12.75" customHeight="1" x14ac:dyDescent="0.2">
      <c r="A67" s="8"/>
      <c r="B67" s="8"/>
      <c r="C67" s="8" t="s">
        <v>1291</v>
      </c>
      <c r="D67" s="37">
        <v>1</v>
      </c>
      <c r="E67" s="443"/>
      <c r="F67" s="443"/>
      <c r="G67" s="443"/>
      <c r="H67" s="8"/>
      <c r="I67" s="8"/>
    </row>
    <row r="68" spans="1:9" ht="12.75" customHeight="1" x14ac:dyDescent="0.2">
      <c r="A68" s="8"/>
      <c r="B68" s="8"/>
      <c r="C68" s="8" t="s">
        <v>1277</v>
      </c>
      <c r="D68" s="37">
        <v>0</v>
      </c>
      <c r="E68" s="443"/>
      <c r="F68" s="443"/>
      <c r="G68" s="443"/>
      <c r="H68" s="8"/>
      <c r="I68" s="8"/>
    </row>
    <row r="69" spans="1:9" ht="12.75" customHeight="1" x14ac:dyDescent="0.2">
      <c r="A69" s="8"/>
      <c r="B69" s="8"/>
      <c r="C69" s="8"/>
      <c r="D69" s="37"/>
      <c r="E69" s="443"/>
      <c r="F69" s="443"/>
      <c r="G69" s="443"/>
      <c r="H69" s="8"/>
      <c r="I69" s="8"/>
    </row>
    <row r="70" spans="1:9" ht="12.75" customHeight="1" x14ac:dyDescent="0.2">
      <c r="A70" s="8"/>
      <c r="B70" s="8" t="s">
        <v>1292</v>
      </c>
      <c r="C70" s="8" t="s">
        <v>1293</v>
      </c>
      <c r="D70" s="37">
        <v>3</v>
      </c>
      <c r="E70" s="443">
        <v>3</v>
      </c>
      <c r="F70" s="443">
        <v>3</v>
      </c>
      <c r="G70" s="443"/>
      <c r="H70" s="8"/>
      <c r="I70" s="8"/>
    </row>
    <row r="71" spans="1:9" ht="12.75" customHeight="1" x14ac:dyDescent="0.2">
      <c r="A71" s="8"/>
      <c r="B71" s="8"/>
      <c r="C71" s="8" t="s">
        <v>1294</v>
      </c>
      <c r="D71" s="37">
        <v>2</v>
      </c>
      <c r="E71" s="443"/>
      <c r="F71" s="443"/>
      <c r="G71" s="443"/>
      <c r="H71" s="8"/>
      <c r="I71" s="8"/>
    </row>
    <row r="72" spans="1:9" ht="12.75" customHeight="1" x14ac:dyDescent="0.2">
      <c r="A72" s="8"/>
      <c r="B72" s="8"/>
      <c r="C72" s="8" t="s">
        <v>907</v>
      </c>
      <c r="D72" s="37">
        <v>0</v>
      </c>
      <c r="E72" s="443"/>
      <c r="F72" s="443"/>
      <c r="G72" s="443"/>
      <c r="H72" s="8"/>
      <c r="I72" s="8"/>
    </row>
    <row r="73" spans="1:9" ht="12.75" customHeight="1" x14ac:dyDescent="0.2">
      <c r="A73" s="8"/>
      <c r="B73" s="8"/>
      <c r="C73" s="8"/>
      <c r="D73" s="37"/>
      <c r="E73" s="443"/>
      <c r="F73" s="443"/>
      <c r="G73" s="443"/>
      <c r="H73" s="8"/>
      <c r="I73" s="8"/>
    </row>
    <row r="74" spans="1:9" ht="12.75" customHeight="1" x14ac:dyDescent="0.2">
      <c r="A74" s="8"/>
      <c r="B74" s="8" t="s">
        <v>1295</v>
      </c>
      <c r="C74" s="8" t="s">
        <v>1296</v>
      </c>
      <c r="D74" s="37">
        <v>4</v>
      </c>
      <c r="E74" s="443"/>
      <c r="F74" s="443"/>
      <c r="G74" s="443"/>
      <c r="H74" s="8"/>
      <c r="I74" s="8"/>
    </row>
    <row r="75" spans="1:9" ht="12.75" customHeight="1" x14ac:dyDescent="0.2">
      <c r="A75" s="8"/>
      <c r="B75" s="8"/>
      <c r="C75" s="8" t="s">
        <v>1297</v>
      </c>
      <c r="D75" s="37">
        <v>3</v>
      </c>
      <c r="E75" s="443"/>
      <c r="F75" s="443"/>
      <c r="G75" s="443"/>
      <c r="H75" s="8"/>
      <c r="I75" s="8"/>
    </row>
    <row r="76" spans="1:9" ht="12.75" customHeight="1" x14ac:dyDescent="0.2">
      <c r="A76" s="8"/>
      <c r="B76" s="8"/>
      <c r="C76" s="8" t="s">
        <v>1298</v>
      </c>
      <c r="D76" s="37">
        <v>2</v>
      </c>
      <c r="E76" s="443">
        <v>2</v>
      </c>
      <c r="F76" s="443">
        <v>2</v>
      </c>
      <c r="G76" s="443"/>
      <c r="H76" s="8"/>
      <c r="I76" s="8"/>
    </row>
    <row r="77" spans="1:9" ht="12.75" customHeight="1" x14ac:dyDescent="0.2">
      <c r="A77" s="8"/>
      <c r="B77" s="8"/>
      <c r="C77" s="8" t="s">
        <v>997</v>
      </c>
      <c r="D77" s="37">
        <v>0</v>
      </c>
      <c r="E77" s="443"/>
      <c r="F77" s="443"/>
      <c r="G77" s="443"/>
      <c r="H77" s="8"/>
      <c r="I77" s="8"/>
    </row>
    <row r="78" spans="1:9" ht="12.75" customHeight="1" x14ac:dyDescent="0.2">
      <c r="A78" s="8"/>
      <c r="B78" s="8"/>
      <c r="C78" s="8"/>
      <c r="D78" s="37"/>
      <c r="E78" s="443"/>
      <c r="F78" s="443"/>
      <c r="G78" s="443"/>
      <c r="H78" s="8"/>
      <c r="I78" s="8"/>
    </row>
    <row r="79" spans="1:9" ht="12.75" customHeight="1" x14ac:dyDescent="0.2">
      <c r="A79" s="8"/>
      <c r="B79" s="8" t="s">
        <v>1299</v>
      </c>
      <c r="C79" s="8" t="s">
        <v>1300</v>
      </c>
      <c r="D79" s="37">
        <v>2</v>
      </c>
      <c r="E79" s="443">
        <v>2</v>
      </c>
      <c r="F79" s="443">
        <v>2</v>
      </c>
      <c r="G79" s="443"/>
      <c r="H79" s="8"/>
      <c r="I79" s="8"/>
    </row>
    <row r="80" spans="1:9" ht="12.75" customHeight="1" x14ac:dyDescent="0.2">
      <c r="A80" s="8"/>
      <c r="B80" s="8"/>
      <c r="C80" s="8" t="s">
        <v>1301</v>
      </c>
      <c r="D80" s="37">
        <v>1</v>
      </c>
      <c r="E80" s="443"/>
      <c r="F80" s="443"/>
      <c r="G80" s="443"/>
      <c r="H80" s="8"/>
      <c r="I80" s="8"/>
    </row>
    <row r="81" spans="1:9" ht="12.75" customHeight="1" x14ac:dyDescent="0.2">
      <c r="A81" s="8"/>
      <c r="B81" s="8"/>
      <c r="C81" s="8" t="s">
        <v>997</v>
      </c>
      <c r="D81" s="37">
        <v>0</v>
      </c>
      <c r="E81" s="443"/>
      <c r="F81" s="443"/>
      <c r="G81" s="443"/>
      <c r="H81" s="8"/>
      <c r="I81" s="8"/>
    </row>
    <row r="82" spans="1:9" ht="12.75" customHeight="1" x14ac:dyDescent="0.2">
      <c r="A82" s="8"/>
      <c r="B82" s="8"/>
      <c r="C82" s="8"/>
      <c r="D82" s="37"/>
      <c r="E82" s="443"/>
      <c r="F82" s="443"/>
      <c r="G82" s="443"/>
      <c r="H82" s="8"/>
      <c r="I82" s="8"/>
    </row>
    <row r="83" spans="1:9" ht="12.75" customHeight="1" x14ac:dyDescent="0.2">
      <c r="A83" s="8"/>
      <c r="B83" s="8" t="s">
        <v>1302</v>
      </c>
      <c r="C83" s="8" t="s">
        <v>1303</v>
      </c>
      <c r="D83" s="37">
        <v>3</v>
      </c>
      <c r="E83" s="443"/>
      <c r="F83" s="443"/>
      <c r="G83" s="443"/>
      <c r="H83" s="8"/>
      <c r="I83" s="8"/>
    </row>
    <row r="84" spans="1:9" ht="12.75" customHeight="1" x14ac:dyDescent="0.2">
      <c r="A84" s="8"/>
      <c r="B84" s="8" t="s">
        <v>1304</v>
      </c>
      <c r="C84" s="8" t="s">
        <v>1305</v>
      </c>
      <c r="D84" s="37">
        <v>2</v>
      </c>
      <c r="E84" s="443">
        <v>2</v>
      </c>
      <c r="F84" s="443">
        <v>2</v>
      </c>
      <c r="G84" s="443"/>
      <c r="H84" s="8"/>
      <c r="I84" s="8"/>
    </row>
    <row r="85" spans="1:9" ht="12.75" customHeight="1" x14ac:dyDescent="0.2">
      <c r="A85" s="8"/>
      <c r="B85" s="8"/>
      <c r="C85" s="8" t="s">
        <v>1260</v>
      </c>
      <c r="D85" s="37">
        <v>0</v>
      </c>
      <c r="E85" s="443"/>
      <c r="F85" s="443"/>
      <c r="G85" s="443"/>
      <c r="H85" s="8"/>
      <c r="I85" s="8"/>
    </row>
    <row r="86" spans="1:9" ht="12.75" customHeight="1" x14ac:dyDescent="0.2">
      <c r="A86" s="8"/>
      <c r="B86" s="8"/>
      <c r="C86" s="8"/>
      <c r="D86" s="37"/>
      <c r="E86" s="443"/>
      <c r="F86" s="443"/>
      <c r="G86" s="443"/>
      <c r="H86" s="8"/>
      <c r="I86" s="8"/>
    </row>
    <row r="87" spans="1:9" ht="12.75" customHeight="1" x14ac:dyDescent="0.2">
      <c r="A87" s="8"/>
      <c r="B87" s="8" t="s">
        <v>1306</v>
      </c>
      <c r="C87" s="8"/>
      <c r="D87" s="8"/>
      <c r="E87" s="443"/>
      <c r="F87" s="443"/>
      <c r="G87" s="443"/>
      <c r="H87" s="8"/>
      <c r="I87" s="8"/>
    </row>
    <row r="88" spans="1:9" ht="12.75" customHeight="1" x14ac:dyDescent="0.2">
      <c r="A88" s="8"/>
      <c r="B88" s="292" t="s">
        <v>1307</v>
      </c>
      <c r="C88" s="8" t="s">
        <v>1308</v>
      </c>
      <c r="D88" s="37">
        <v>4</v>
      </c>
      <c r="E88" s="443">
        <v>4</v>
      </c>
      <c r="F88" s="443">
        <v>4</v>
      </c>
      <c r="G88" s="443"/>
      <c r="H88" s="8"/>
      <c r="I88" s="8"/>
    </row>
    <row r="89" spans="1:9" ht="12.75" customHeight="1" x14ac:dyDescent="0.2">
      <c r="A89" s="8"/>
      <c r="B89" s="292" t="s">
        <v>1309</v>
      </c>
      <c r="C89" s="8" t="s">
        <v>1310</v>
      </c>
      <c r="D89" s="37">
        <v>3</v>
      </c>
      <c r="E89" s="443"/>
      <c r="F89" s="443"/>
      <c r="G89" s="443"/>
      <c r="H89" s="8"/>
      <c r="I89" s="8"/>
    </row>
    <row r="90" spans="1:9" ht="12.75" customHeight="1" x14ac:dyDescent="0.2">
      <c r="A90" s="8"/>
      <c r="B90" s="292" t="s">
        <v>1311</v>
      </c>
      <c r="C90" s="8" t="s">
        <v>1312</v>
      </c>
      <c r="D90" s="37">
        <v>2</v>
      </c>
      <c r="E90" s="443"/>
      <c r="F90" s="443"/>
      <c r="G90" s="443"/>
      <c r="H90" s="8"/>
      <c r="I90" s="8"/>
    </row>
    <row r="91" spans="1:9" ht="12.75" customHeight="1" x14ac:dyDescent="0.2">
      <c r="A91" s="8"/>
      <c r="B91" s="292" t="s">
        <v>1313</v>
      </c>
      <c r="C91" s="8" t="s">
        <v>1314</v>
      </c>
      <c r="D91" s="37">
        <v>1</v>
      </c>
      <c r="E91" s="443"/>
      <c r="F91" s="443"/>
      <c r="G91" s="443"/>
      <c r="H91" s="8"/>
      <c r="I91" s="8"/>
    </row>
    <row r="92" spans="1:9" ht="12.75" customHeight="1" x14ac:dyDescent="0.2">
      <c r="A92" s="8"/>
      <c r="B92" s="292" t="s">
        <v>1315</v>
      </c>
      <c r="C92" s="8" t="s">
        <v>1260</v>
      </c>
      <c r="D92" s="37">
        <v>0</v>
      </c>
      <c r="E92" s="443"/>
      <c r="F92" s="443"/>
      <c r="G92" s="443"/>
      <c r="H92" s="8"/>
      <c r="I92" s="8"/>
    </row>
    <row r="93" spans="1:9" ht="12.75" customHeight="1" x14ac:dyDescent="0.2">
      <c r="A93" s="8"/>
      <c r="B93" s="292" t="s">
        <v>1316</v>
      </c>
      <c r="C93" s="8"/>
      <c r="D93" s="37"/>
      <c r="E93" s="443"/>
      <c r="F93" s="443"/>
      <c r="G93" s="443"/>
      <c r="H93" s="8"/>
      <c r="I93" s="8"/>
    </row>
    <row r="94" spans="1:9" ht="12.75" customHeight="1" x14ac:dyDescent="0.2">
      <c r="A94" s="8"/>
      <c r="B94" s="292" t="s">
        <v>1317</v>
      </c>
      <c r="C94" s="8"/>
      <c r="D94" s="37"/>
      <c r="E94" s="443"/>
      <c r="F94" s="443"/>
      <c r="G94" s="443"/>
      <c r="H94" s="8"/>
      <c r="I94" s="8"/>
    </row>
    <row r="95" spans="1:9" ht="12.75" customHeight="1" x14ac:dyDescent="0.2">
      <c r="A95" s="8"/>
      <c r="B95" s="292" t="s">
        <v>1318</v>
      </c>
      <c r="C95" s="8"/>
      <c r="D95" s="37"/>
      <c r="E95" s="443"/>
      <c r="F95" s="443"/>
      <c r="G95" s="443"/>
      <c r="H95" s="8"/>
      <c r="I95" s="8"/>
    </row>
    <row r="96" spans="1:9" ht="12.75" customHeight="1" x14ac:dyDescent="0.2">
      <c r="A96" s="8"/>
      <c r="B96" s="8" t="s">
        <v>1319</v>
      </c>
      <c r="C96" s="8"/>
      <c r="D96" s="37"/>
      <c r="E96" s="443"/>
      <c r="F96" s="443"/>
      <c r="G96" s="443"/>
      <c r="H96" s="8"/>
      <c r="I96" s="8"/>
    </row>
    <row r="97" spans="1:9" ht="12.75" customHeight="1" x14ac:dyDescent="0.2">
      <c r="A97" s="8"/>
      <c r="B97" s="8"/>
      <c r="C97" s="8"/>
      <c r="D97" s="37"/>
      <c r="E97" s="443"/>
      <c r="F97" s="443"/>
      <c r="G97" s="443"/>
      <c r="H97" s="8"/>
      <c r="I97" s="8"/>
    </row>
    <row r="98" spans="1:9" ht="12.75" customHeight="1" x14ac:dyDescent="0.2">
      <c r="A98" s="8"/>
      <c r="B98" s="8" t="s">
        <v>1320</v>
      </c>
      <c r="C98" s="8"/>
      <c r="D98" s="8"/>
      <c r="E98" s="443"/>
      <c r="F98" s="443"/>
      <c r="G98" s="443"/>
      <c r="H98" s="8"/>
      <c r="I98" s="8"/>
    </row>
    <row r="99" spans="1:9" ht="12.75" customHeight="1" x14ac:dyDescent="0.2">
      <c r="A99" s="8"/>
      <c r="B99" s="292" t="s">
        <v>1321</v>
      </c>
      <c r="C99" s="8" t="s">
        <v>1322</v>
      </c>
      <c r="D99" s="37">
        <v>4</v>
      </c>
      <c r="E99" s="443"/>
      <c r="F99" s="443"/>
      <c r="G99" s="443"/>
      <c r="H99" s="8"/>
      <c r="I99" s="8"/>
    </row>
    <row r="100" spans="1:9" ht="12.75" customHeight="1" x14ac:dyDescent="0.2">
      <c r="A100" s="8"/>
      <c r="B100" s="292" t="s">
        <v>1323</v>
      </c>
      <c r="C100" s="8" t="s">
        <v>1324</v>
      </c>
      <c r="D100" s="37">
        <v>3</v>
      </c>
      <c r="E100" s="443">
        <v>3</v>
      </c>
      <c r="F100" s="443">
        <v>3</v>
      </c>
      <c r="G100" s="443"/>
      <c r="H100" s="8"/>
      <c r="I100" s="8"/>
    </row>
    <row r="101" spans="1:9" ht="12.75" customHeight="1" x14ac:dyDescent="0.2">
      <c r="A101" s="8"/>
      <c r="B101" s="292" t="s">
        <v>1325</v>
      </c>
      <c r="C101" s="8" t="s">
        <v>1326</v>
      </c>
      <c r="D101" s="37">
        <v>2</v>
      </c>
      <c r="E101" s="443"/>
      <c r="F101" s="443"/>
      <c r="G101" s="443"/>
      <c r="H101" s="8"/>
      <c r="I101" s="8"/>
    </row>
    <row r="102" spans="1:9" ht="12.75" customHeight="1" x14ac:dyDescent="0.2">
      <c r="A102" s="8"/>
      <c r="B102" s="292" t="s">
        <v>1311</v>
      </c>
      <c r="C102" s="8" t="s">
        <v>1327</v>
      </c>
      <c r="D102" s="37">
        <v>1</v>
      </c>
      <c r="E102" s="443"/>
      <c r="F102" s="443"/>
      <c r="G102" s="443"/>
      <c r="H102" s="8"/>
      <c r="I102" s="8"/>
    </row>
    <row r="103" spans="1:9" ht="12.75" customHeight="1" x14ac:dyDescent="0.2">
      <c r="A103" s="8"/>
      <c r="B103" s="292" t="s">
        <v>1313</v>
      </c>
      <c r="C103" s="8" t="s">
        <v>1260</v>
      </c>
      <c r="D103" s="37">
        <v>0</v>
      </c>
      <c r="E103" s="443"/>
      <c r="F103" s="443"/>
      <c r="G103" s="443"/>
      <c r="H103" s="8"/>
      <c r="I103" s="8"/>
    </row>
    <row r="104" spans="1:9" ht="12.75" customHeight="1" x14ac:dyDescent="0.2">
      <c r="A104" s="8"/>
      <c r="B104" s="292" t="s">
        <v>1328</v>
      </c>
      <c r="C104" s="8"/>
      <c r="D104" s="37"/>
      <c r="E104" s="443"/>
      <c r="F104" s="443"/>
      <c r="G104" s="443"/>
      <c r="H104" s="8"/>
      <c r="I104" s="8"/>
    </row>
    <row r="105" spans="1:9" ht="12.75" customHeight="1" x14ac:dyDescent="0.2">
      <c r="A105" s="8"/>
      <c r="B105" s="292" t="s">
        <v>1329</v>
      </c>
      <c r="C105" s="8"/>
      <c r="D105" s="37"/>
      <c r="E105" s="443"/>
      <c r="F105" s="443"/>
      <c r="G105" s="443"/>
      <c r="H105" s="8"/>
      <c r="I105" s="8"/>
    </row>
    <row r="106" spans="1:9" ht="12.75" customHeight="1" x14ac:dyDescent="0.2">
      <c r="A106" s="8"/>
      <c r="B106" s="292" t="s">
        <v>1317</v>
      </c>
      <c r="C106" s="8"/>
      <c r="D106" s="37"/>
      <c r="E106" s="443"/>
      <c r="F106" s="443"/>
      <c r="G106" s="443"/>
      <c r="H106" s="8"/>
      <c r="I106" s="8"/>
    </row>
    <row r="107" spans="1:9" ht="12.75" customHeight="1" x14ac:dyDescent="0.2">
      <c r="A107" s="8"/>
      <c r="B107" s="292" t="s">
        <v>1330</v>
      </c>
      <c r="C107" s="8"/>
      <c r="D107" s="37"/>
      <c r="E107" s="443"/>
      <c r="F107" s="443"/>
      <c r="G107" s="443"/>
      <c r="H107" s="8"/>
      <c r="I107" s="8"/>
    </row>
    <row r="108" spans="1:9" ht="12.75" customHeight="1" x14ac:dyDescent="0.2">
      <c r="A108" s="8"/>
      <c r="B108" s="292" t="s">
        <v>1331</v>
      </c>
      <c r="C108" s="8"/>
      <c r="D108" s="37"/>
      <c r="E108" s="443"/>
      <c r="F108" s="443"/>
      <c r="G108" s="443"/>
      <c r="H108" s="8"/>
      <c r="I108" s="8"/>
    </row>
    <row r="109" spans="1:9" ht="12.75" customHeight="1" x14ac:dyDescent="0.2">
      <c r="A109" s="8"/>
      <c r="B109" s="292"/>
      <c r="C109" s="8"/>
      <c r="D109" s="37"/>
      <c r="E109" s="443"/>
      <c r="F109" s="443"/>
      <c r="G109" s="443"/>
      <c r="H109" s="8"/>
      <c r="I109" s="8"/>
    </row>
    <row r="110" spans="1:9" ht="12.75" customHeight="1" x14ac:dyDescent="0.2">
      <c r="A110" s="8"/>
      <c r="B110" s="8" t="s">
        <v>1332</v>
      </c>
      <c r="C110" s="8" t="s">
        <v>1333</v>
      </c>
      <c r="D110" s="37">
        <v>3</v>
      </c>
      <c r="E110" s="443">
        <v>3</v>
      </c>
      <c r="F110" s="443">
        <v>3</v>
      </c>
      <c r="G110" s="443"/>
      <c r="H110" s="8"/>
      <c r="I110" s="8"/>
    </row>
    <row r="111" spans="1:9" ht="12.75" customHeight="1" x14ac:dyDescent="0.2">
      <c r="A111" s="8"/>
      <c r="B111" s="292" t="s">
        <v>1334</v>
      </c>
      <c r="C111" s="8" t="s">
        <v>1335</v>
      </c>
      <c r="D111" s="37">
        <v>2</v>
      </c>
      <c r="E111" s="443"/>
      <c r="F111" s="443"/>
      <c r="G111" s="443"/>
      <c r="H111" s="8"/>
      <c r="I111" s="8"/>
    </row>
    <row r="112" spans="1:9" ht="12.75" customHeight="1" x14ac:dyDescent="0.2">
      <c r="A112" s="8"/>
      <c r="B112" s="292" t="s">
        <v>1336</v>
      </c>
      <c r="C112" s="8" t="s">
        <v>1337</v>
      </c>
      <c r="D112" s="37">
        <v>1</v>
      </c>
      <c r="E112" s="443"/>
      <c r="F112" s="443"/>
      <c r="G112" s="443"/>
      <c r="H112" s="8"/>
      <c r="I112" s="8"/>
    </row>
    <row r="113" spans="1:9" ht="12.75" customHeight="1" x14ac:dyDescent="0.2">
      <c r="A113" s="8"/>
      <c r="B113" s="292" t="s">
        <v>1338</v>
      </c>
      <c r="C113" s="8" t="s">
        <v>1260</v>
      </c>
      <c r="D113" s="37">
        <v>0</v>
      </c>
      <c r="E113" s="443"/>
      <c r="F113" s="443"/>
      <c r="G113" s="443"/>
      <c r="H113" s="8"/>
      <c r="I113" s="8"/>
    </row>
    <row r="114" spans="1:9" ht="12.75" customHeight="1" x14ac:dyDescent="0.2">
      <c r="A114" s="8"/>
      <c r="B114" s="292"/>
      <c r="C114" s="8"/>
      <c r="D114" s="8"/>
      <c r="E114" s="443"/>
      <c r="F114" s="443"/>
      <c r="G114" s="443"/>
      <c r="H114" s="8"/>
      <c r="I114" s="8"/>
    </row>
    <row r="115" spans="1:9" ht="12.75" customHeight="1" x14ac:dyDescent="0.2">
      <c r="A115" s="8"/>
      <c r="B115" s="292" t="s">
        <v>1339</v>
      </c>
      <c r="C115" s="8" t="s">
        <v>1340</v>
      </c>
      <c r="D115" s="37">
        <v>3</v>
      </c>
      <c r="E115" s="443">
        <v>3</v>
      </c>
      <c r="F115" s="443">
        <v>3</v>
      </c>
      <c r="G115" s="443"/>
      <c r="H115" s="8"/>
      <c r="I115" s="8"/>
    </row>
    <row r="116" spans="1:9" ht="12.75" customHeight="1" x14ac:dyDescent="0.2">
      <c r="A116" s="8"/>
      <c r="B116" s="292" t="s">
        <v>116</v>
      </c>
      <c r="C116" s="8" t="s">
        <v>1341</v>
      </c>
      <c r="D116" s="37">
        <v>2</v>
      </c>
      <c r="E116" s="443"/>
      <c r="F116" s="443"/>
      <c r="G116" s="443"/>
      <c r="H116" s="8"/>
      <c r="I116" s="8"/>
    </row>
    <row r="117" spans="1:9" ht="12.75" customHeight="1" x14ac:dyDescent="0.2">
      <c r="A117" s="8"/>
      <c r="B117" s="292"/>
      <c r="C117" s="8" t="s">
        <v>1298</v>
      </c>
      <c r="D117" s="37">
        <v>1</v>
      </c>
      <c r="E117" s="443"/>
      <c r="F117" s="443"/>
      <c r="G117" s="443"/>
      <c r="H117" s="8"/>
      <c r="I117" s="8"/>
    </row>
    <row r="118" spans="1:9" ht="12.75" customHeight="1" x14ac:dyDescent="0.2">
      <c r="A118" s="8"/>
      <c r="B118" s="292"/>
      <c r="C118" s="8" t="s">
        <v>907</v>
      </c>
      <c r="D118" s="37">
        <v>0</v>
      </c>
      <c r="E118" s="443"/>
      <c r="F118" s="443"/>
      <c r="G118" s="443"/>
      <c r="H118" s="8"/>
      <c r="I118" s="8"/>
    </row>
    <row r="119" spans="1:9" ht="12.75" customHeight="1" x14ac:dyDescent="0.2">
      <c r="A119" s="8"/>
      <c r="B119" s="8"/>
      <c r="C119" s="8"/>
      <c r="D119" s="37"/>
      <c r="E119" s="443"/>
      <c r="F119" s="443"/>
      <c r="G119" s="443"/>
      <c r="H119" s="8"/>
      <c r="I119" s="8"/>
    </row>
    <row r="120" spans="1:9" ht="12.75" customHeight="1" x14ac:dyDescent="0.2">
      <c r="A120" s="8"/>
      <c r="B120" s="8"/>
      <c r="C120" s="8"/>
      <c r="D120" s="8"/>
      <c r="E120" s="443"/>
      <c r="F120" s="443"/>
      <c r="G120" s="443"/>
      <c r="H120" s="8"/>
      <c r="I120" s="8"/>
    </row>
    <row r="121" spans="1:9" ht="12.75" customHeight="1" x14ac:dyDescent="0.2">
      <c r="A121" s="190" t="s">
        <v>1014</v>
      </c>
      <c r="B121" s="190" t="s">
        <v>1015</v>
      </c>
      <c r="C121" s="8"/>
      <c r="D121" s="37"/>
      <c r="E121" s="443"/>
      <c r="F121" s="443"/>
      <c r="G121" s="443"/>
      <c r="H121" s="8"/>
      <c r="I121" s="8"/>
    </row>
    <row r="122" spans="1:9" ht="12.75" customHeight="1" x14ac:dyDescent="0.2">
      <c r="A122" s="8"/>
      <c r="B122" s="8" t="s">
        <v>1342</v>
      </c>
      <c r="C122" s="8" t="s">
        <v>1343</v>
      </c>
      <c r="D122" s="37">
        <v>3</v>
      </c>
      <c r="E122" s="443"/>
      <c r="F122" s="443"/>
      <c r="G122" s="443"/>
      <c r="H122" s="8"/>
      <c r="I122" s="8"/>
    </row>
    <row r="123" spans="1:9" ht="12.75" customHeight="1" x14ac:dyDescent="0.2">
      <c r="A123" s="8"/>
      <c r="B123" s="8" t="s">
        <v>1344</v>
      </c>
      <c r="C123" s="8" t="s">
        <v>1345</v>
      </c>
      <c r="D123" s="37">
        <v>2</v>
      </c>
      <c r="E123" s="443">
        <v>2</v>
      </c>
      <c r="F123" s="443">
        <v>2</v>
      </c>
      <c r="G123" s="443"/>
      <c r="H123" s="8"/>
      <c r="I123" s="8"/>
    </row>
    <row r="124" spans="1:9" ht="12.75" customHeight="1" x14ac:dyDescent="0.2">
      <c r="A124" s="8"/>
      <c r="B124" s="8" t="s">
        <v>1346</v>
      </c>
      <c r="C124" s="8" t="s">
        <v>1347</v>
      </c>
      <c r="D124" s="37">
        <v>1</v>
      </c>
      <c r="E124" s="443"/>
      <c r="F124" s="443"/>
      <c r="G124" s="443"/>
      <c r="H124" s="8"/>
      <c r="I124" s="8"/>
    </row>
    <row r="125" spans="1:9" ht="12.75" customHeight="1" x14ac:dyDescent="0.2">
      <c r="A125" s="8"/>
      <c r="B125" s="8"/>
      <c r="C125" s="8" t="s">
        <v>1348</v>
      </c>
      <c r="D125" s="37">
        <v>0</v>
      </c>
      <c r="E125" s="443"/>
      <c r="F125" s="443"/>
      <c r="G125" s="443"/>
      <c r="H125" s="8"/>
      <c r="I125" s="8"/>
    </row>
    <row r="126" spans="1:9" ht="12.75" customHeight="1" x14ac:dyDescent="0.2">
      <c r="A126" s="8"/>
      <c r="B126" s="8" t="s">
        <v>959</v>
      </c>
      <c r="C126" s="8"/>
      <c r="D126" s="37"/>
      <c r="E126" s="443"/>
      <c r="F126" s="443"/>
      <c r="G126" s="443"/>
      <c r="H126" s="8"/>
      <c r="I126" s="8"/>
    </row>
    <row r="127" spans="1:9" ht="12.75" customHeight="1" x14ac:dyDescent="0.2">
      <c r="A127" s="8"/>
      <c r="B127" s="8" t="s">
        <v>1349</v>
      </c>
      <c r="C127" s="8" t="s">
        <v>1343</v>
      </c>
      <c r="D127" s="37">
        <v>3</v>
      </c>
      <c r="E127" s="443">
        <v>3</v>
      </c>
      <c r="F127" s="443">
        <v>3</v>
      </c>
      <c r="G127" s="443"/>
      <c r="H127" s="8"/>
      <c r="I127" s="8"/>
    </row>
    <row r="128" spans="1:9" ht="12.75" customHeight="1" x14ac:dyDescent="0.2">
      <c r="A128" s="8"/>
      <c r="B128" s="8" t="s">
        <v>1350</v>
      </c>
      <c r="C128" s="8" t="s">
        <v>1345</v>
      </c>
      <c r="D128" s="37">
        <v>2</v>
      </c>
      <c r="E128" s="443"/>
      <c r="F128" s="443"/>
      <c r="G128" s="443"/>
      <c r="H128" s="8"/>
      <c r="I128" s="8"/>
    </row>
    <row r="129" spans="1:9" ht="12.75" customHeight="1" x14ac:dyDescent="0.2">
      <c r="A129" s="8"/>
      <c r="B129" s="8"/>
      <c r="C129" s="8" t="s">
        <v>1347</v>
      </c>
      <c r="D129" s="37">
        <v>1</v>
      </c>
      <c r="E129" s="443"/>
      <c r="F129" s="443"/>
      <c r="G129" s="443"/>
      <c r="H129" s="8"/>
      <c r="I129" s="8"/>
    </row>
    <row r="130" spans="1:9" ht="12.75" customHeight="1" x14ac:dyDescent="0.2">
      <c r="A130" s="8"/>
      <c r="B130" s="8"/>
      <c r="C130" s="8" t="s">
        <v>1351</v>
      </c>
      <c r="D130" s="37">
        <v>0</v>
      </c>
      <c r="E130" s="443"/>
      <c r="F130" s="443"/>
      <c r="G130" s="443"/>
      <c r="H130" s="8"/>
      <c r="I130" s="8"/>
    </row>
    <row r="131" spans="1:9" ht="12.75" customHeight="1" x14ac:dyDescent="0.2">
      <c r="A131" s="8"/>
      <c r="B131" s="8"/>
      <c r="C131" s="8"/>
      <c r="D131" s="37"/>
      <c r="E131" s="443"/>
      <c r="F131" s="443"/>
      <c r="G131" s="443"/>
      <c r="H131" s="8"/>
      <c r="I131" s="8"/>
    </row>
    <row r="132" spans="1:9" ht="12.75" customHeight="1" x14ac:dyDescent="0.2">
      <c r="A132" s="8"/>
      <c r="B132" s="8" t="s">
        <v>1352</v>
      </c>
      <c r="C132" s="8"/>
      <c r="D132" s="37"/>
      <c r="E132" s="443"/>
      <c r="F132" s="443"/>
      <c r="G132" s="443"/>
      <c r="H132" s="8"/>
      <c r="I132" s="8"/>
    </row>
    <row r="133" spans="1:9" ht="12.75" customHeight="1" x14ac:dyDescent="0.2">
      <c r="A133" s="8"/>
      <c r="B133" s="292" t="s">
        <v>1353</v>
      </c>
      <c r="C133" s="8" t="s">
        <v>1354</v>
      </c>
      <c r="D133" s="37">
        <v>4</v>
      </c>
      <c r="E133" s="443"/>
      <c r="F133" s="443"/>
      <c r="G133" s="443"/>
      <c r="H133" s="8"/>
      <c r="I133" s="8"/>
    </row>
    <row r="134" spans="1:9" ht="12.75" customHeight="1" x14ac:dyDescent="0.2">
      <c r="A134" s="8"/>
      <c r="B134" s="292" t="s">
        <v>1355</v>
      </c>
      <c r="C134" s="8" t="s">
        <v>1356</v>
      </c>
      <c r="D134" s="37">
        <v>3</v>
      </c>
      <c r="E134" s="443"/>
      <c r="F134" s="443"/>
      <c r="G134" s="443"/>
      <c r="H134" s="8"/>
      <c r="I134" s="8"/>
    </row>
    <row r="135" spans="1:9" ht="12.75" customHeight="1" x14ac:dyDescent="0.2">
      <c r="A135" s="8"/>
      <c r="B135" s="292" t="s">
        <v>1357</v>
      </c>
      <c r="C135" s="8" t="s">
        <v>1358</v>
      </c>
      <c r="D135" s="37">
        <v>2</v>
      </c>
      <c r="E135" s="443"/>
      <c r="F135" s="443"/>
      <c r="G135" s="443"/>
      <c r="H135" s="8"/>
      <c r="I135" s="8"/>
    </row>
    <row r="136" spans="1:9" ht="12.75" customHeight="1" x14ac:dyDescent="0.2">
      <c r="A136" s="8"/>
      <c r="B136" s="292" t="s">
        <v>1359</v>
      </c>
      <c r="C136" s="8" t="s">
        <v>1360</v>
      </c>
      <c r="D136" s="37">
        <v>1</v>
      </c>
      <c r="E136" s="443">
        <v>1</v>
      </c>
      <c r="F136" s="443">
        <v>1</v>
      </c>
      <c r="G136" s="443"/>
      <c r="H136" s="8"/>
      <c r="I136" s="8"/>
    </row>
    <row r="137" spans="1:9" ht="12.75" customHeight="1" x14ac:dyDescent="0.2">
      <c r="A137" s="8"/>
      <c r="B137" s="292" t="s">
        <v>1361</v>
      </c>
      <c r="C137" s="8" t="s">
        <v>907</v>
      </c>
      <c r="D137" s="37">
        <v>0</v>
      </c>
      <c r="E137" s="443"/>
      <c r="F137" s="443"/>
      <c r="G137" s="443"/>
      <c r="H137" s="8"/>
      <c r="I137" s="8"/>
    </row>
    <row r="138" spans="1:9" ht="12.75" customHeight="1" x14ac:dyDescent="0.2">
      <c r="A138" s="8"/>
      <c r="B138" s="292" t="s">
        <v>1362</v>
      </c>
      <c r="C138" s="8" t="s">
        <v>116</v>
      </c>
      <c r="D138" s="37" t="s">
        <v>116</v>
      </c>
      <c r="E138" s="443"/>
      <c r="F138" s="443"/>
      <c r="G138" s="443"/>
      <c r="H138" s="8"/>
      <c r="I138" s="8"/>
    </row>
    <row r="139" spans="1:9" ht="12.75" customHeight="1" x14ac:dyDescent="0.2">
      <c r="A139" s="8"/>
      <c r="B139" s="292" t="s">
        <v>1363</v>
      </c>
      <c r="C139" s="8"/>
      <c r="D139" s="37"/>
      <c r="E139" s="443"/>
      <c r="F139" s="443"/>
      <c r="G139" s="443"/>
      <c r="H139" s="8"/>
      <c r="I139" s="8"/>
    </row>
    <row r="140" spans="1:9" ht="12.75" customHeight="1" x14ac:dyDescent="0.2">
      <c r="A140" s="8"/>
      <c r="B140" s="292" t="s">
        <v>1364</v>
      </c>
      <c r="C140" s="8"/>
      <c r="D140" s="37"/>
      <c r="E140" s="443"/>
      <c r="F140" s="443"/>
      <c r="G140" s="443"/>
      <c r="H140" s="8"/>
      <c r="I140" s="8"/>
    </row>
    <row r="141" spans="1:9" ht="12.75" customHeight="1" x14ac:dyDescent="0.2">
      <c r="A141" s="8"/>
      <c r="B141" s="292" t="s">
        <v>1365</v>
      </c>
      <c r="C141" s="8"/>
      <c r="D141" s="37"/>
      <c r="E141" s="443"/>
      <c r="F141" s="443"/>
      <c r="G141" s="443"/>
      <c r="H141" s="8"/>
      <c r="I141" s="8"/>
    </row>
    <row r="142" spans="1:9" ht="12.75" customHeight="1" x14ac:dyDescent="0.2">
      <c r="A142" s="8"/>
      <c r="B142" s="8" t="s">
        <v>1366</v>
      </c>
      <c r="C142" s="8"/>
      <c r="D142" s="37"/>
      <c r="E142" s="443"/>
      <c r="F142" s="443"/>
      <c r="G142" s="443"/>
      <c r="H142" s="8"/>
      <c r="I142" s="8"/>
    </row>
    <row r="143" spans="1:9" ht="12.75" customHeight="1" x14ac:dyDescent="0.2">
      <c r="A143" s="8"/>
      <c r="B143" s="293"/>
      <c r="C143" s="8"/>
      <c r="D143" s="37"/>
      <c r="E143" s="443"/>
      <c r="F143" s="443"/>
      <c r="G143" s="443"/>
      <c r="H143" s="8"/>
      <c r="I143" s="8"/>
    </row>
    <row r="144" spans="1:9" ht="12.75" customHeight="1" x14ac:dyDescent="0.2">
      <c r="A144" s="8"/>
      <c r="B144" s="8"/>
      <c r="C144" s="8"/>
      <c r="D144" s="37"/>
      <c r="E144" s="443"/>
      <c r="F144" s="443"/>
      <c r="G144" s="443"/>
      <c r="H144" s="8"/>
      <c r="I144" s="8"/>
    </row>
    <row r="145" spans="1:9" ht="12.75" customHeight="1" x14ac:dyDescent="0.2">
      <c r="A145" s="8"/>
      <c r="B145" s="8" t="s">
        <v>1367</v>
      </c>
      <c r="C145" s="8" t="s">
        <v>1368</v>
      </c>
      <c r="D145" s="37">
        <v>4</v>
      </c>
      <c r="E145" s="443"/>
      <c r="F145" s="443"/>
      <c r="G145" s="443"/>
      <c r="H145" s="8"/>
      <c r="I145" s="8"/>
    </row>
    <row r="146" spans="1:9" ht="12.75" customHeight="1" x14ac:dyDescent="0.2">
      <c r="A146" s="8"/>
      <c r="B146" s="8" t="s">
        <v>1369</v>
      </c>
      <c r="C146" s="8" t="s">
        <v>1370</v>
      </c>
      <c r="D146" s="37">
        <v>3</v>
      </c>
      <c r="E146" s="443"/>
      <c r="F146" s="443"/>
      <c r="G146" s="443"/>
      <c r="H146" s="8"/>
      <c r="I146" s="8"/>
    </row>
    <row r="147" spans="1:9" ht="12.75" customHeight="1" x14ac:dyDescent="0.2">
      <c r="A147" s="8"/>
      <c r="B147" s="8" t="s">
        <v>1371</v>
      </c>
      <c r="C147" s="8" t="s">
        <v>1372</v>
      </c>
      <c r="D147" s="37">
        <v>2</v>
      </c>
      <c r="E147" s="443">
        <v>2</v>
      </c>
      <c r="F147" s="443">
        <v>2</v>
      </c>
      <c r="G147" s="443"/>
      <c r="H147" s="8"/>
      <c r="I147" s="8"/>
    </row>
    <row r="148" spans="1:9" ht="12.75" customHeight="1" x14ac:dyDescent="0.2">
      <c r="A148" s="8"/>
      <c r="B148" s="8" t="s">
        <v>1373</v>
      </c>
      <c r="C148" s="8" t="s">
        <v>1374</v>
      </c>
      <c r="D148" s="37">
        <v>1</v>
      </c>
      <c r="E148" s="443"/>
      <c r="F148" s="443"/>
      <c r="G148" s="443"/>
      <c r="H148" s="8"/>
      <c r="I148" s="8"/>
    </row>
    <row r="149" spans="1:9" ht="12.75" customHeight="1" x14ac:dyDescent="0.2">
      <c r="A149" s="8"/>
      <c r="B149" s="8" t="s">
        <v>1375</v>
      </c>
      <c r="C149" s="8" t="s">
        <v>1376</v>
      </c>
      <c r="D149" s="37">
        <v>0</v>
      </c>
      <c r="E149" s="443"/>
      <c r="F149" s="443"/>
      <c r="G149" s="443"/>
      <c r="H149" s="8"/>
      <c r="I149" s="8"/>
    </row>
    <row r="150" spans="1:9" ht="12.75" customHeight="1" x14ac:dyDescent="0.2">
      <c r="A150" s="8"/>
      <c r="B150" s="8"/>
      <c r="C150" s="8"/>
      <c r="D150" s="37"/>
      <c r="E150" s="443"/>
      <c r="F150" s="443"/>
      <c r="G150" s="443"/>
      <c r="H150" s="8"/>
      <c r="I150" s="8"/>
    </row>
    <row r="151" spans="1:9" ht="12.75" customHeight="1" x14ac:dyDescent="0.2">
      <c r="A151" s="8"/>
      <c r="B151" s="8" t="s">
        <v>1377</v>
      </c>
      <c r="C151" s="8" t="s">
        <v>1378</v>
      </c>
      <c r="D151" s="37">
        <v>4</v>
      </c>
      <c r="E151" s="443">
        <v>4</v>
      </c>
      <c r="F151" s="443">
        <v>4</v>
      </c>
      <c r="G151" s="443"/>
      <c r="H151" s="8"/>
      <c r="I151" s="8"/>
    </row>
    <row r="152" spans="1:9" ht="12.75" customHeight="1" x14ac:dyDescent="0.2">
      <c r="A152" s="8"/>
      <c r="B152" s="8"/>
      <c r="C152" s="8" t="s">
        <v>1379</v>
      </c>
      <c r="D152" s="37">
        <v>3</v>
      </c>
      <c r="E152" s="443"/>
      <c r="F152" s="443"/>
      <c r="G152" s="443"/>
      <c r="H152" s="8"/>
      <c r="I152" s="8"/>
    </row>
    <row r="153" spans="1:9" ht="12.75" customHeight="1" x14ac:dyDescent="0.2">
      <c r="A153" s="8"/>
      <c r="B153" s="8"/>
      <c r="C153" s="8" t="s">
        <v>1380</v>
      </c>
      <c r="D153" s="37">
        <v>2</v>
      </c>
      <c r="E153" s="443"/>
      <c r="F153" s="443"/>
      <c r="G153" s="443"/>
      <c r="H153" s="8"/>
      <c r="I153" s="8"/>
    </row>
    <row r="154" spans="1:9" ht="12.75" customHeight="1" x14ac:dyDescent="0.2">
      <c r="A154" s="8"/>
      <c r="B154" s="8"/>
      <c r="C154" s="8" t="s">
        <v>1381</v>
      </c>
      <c r="D154" s="37">
        <v>1</v>
      </c>
      <c r="E154" s="443"/>
      <c r="F154" s="443"/>
      <c r="G154" s="443"/>
      <c r="H154" s="8"/>
      <c r="I154" s="8"/>
    </row>
    <row r="155" spans="1:9" ht="12.75" customHeight="1" x14ac:dyDescent="0.2">
      <c r="A155" s="8"/>
      <c r="B155" s="8"/>
      <c r="C155" s="8" t="s">
        <v>1382</v>
      </c>
      <c r="D155" s="37">
        <v>0</v>
      </c>
      <c r="E155" s="443"/>
      <c r="F155" s="443"/>
      <c r="G155" s="443"/>
      <c r="H155" s="8"/>
      <c r="I155" s="8"/>
    </row>
    <row r="156" spans="1:9" ht="12.75" customHeight="1" x14ac:dyDescent="0.2">
      <c r="A156" s="8"/>
      <c r="B156" s="8"/>
      <c r="C156" s="8"/>
      <c r="D156" s="37"/>
      <c r="E156" s="443"/>
      <c r="F156" s="443"/>
      <c r="G156" s="443"/>
      <c r="H156" s="8"/>
      <c r="I156" s="8"/>
    </row>
    <row r="157" spans="1:9" ht="12.75" customHeight="1" x14ac:dyDescent="0.2">
      <c r="A157" s="37"/>
      <c r="B157" s="668" t="s">
        <v>1383</v>
      </c>
      <c r="C157" s="8" t="s">
        <v>1384</v>
      </c>
      <c r="D157" s="37">
        <v>3</v>
      </c>
      <c r="E157" s="443">
        <v>3</v>
      </c>
      <c r="F157" s="443">
        <v>3</v>
      </c>
      <c r="G157" s="443"/>
      <c r="H157" s="8"/>
      <c r="I157" s="8"/>
    </row>
    <row r="158" spans="1:9" ht="12.75" customHeight="1" x14ac:dyDescent="0.2">
      <c r="A158" s="37"/>
      <c r="B158" s="514"/>
      <c r="C158" s="8" t="s">
        <v>1385</v>
      </c>
      <c r="D158" s="37">
        <v>2</v>
      </c>
      <c r="E158" s="443"/>
      <c r="F158" s="443"/>
      <c r="G158" s="443"/>
      <c r="H158" s="8"/>
      <c r="I158" s="8"/>
    </row>
    <row r="159" spans="1:9" ht="12.75" customHeight="1" x14ac:dyDescent="0.2">
      <c r="A159" s="37"/>
      <c r="B159" s="8"/>
      <c r="C159" s="8" t="s">
        <v>1386</v>
      </c>
      <c r="D159" s="37">
        <v>1</v>
      </c>
      <c r="E159" s="443"/>
      <c r="F159" s="443"/>
      <c r="G159" s="443"/>
      <c r="H159" s="8"/>
      <c r="I159" s="8"/>
    </row>
    <row r="160" spans="1:9" ht="12.75" customHeight="1" x14ac:dyDescent="0.2">
      <c r="A160" s="37"/>
      <c r="B160" s="8"/>
      <c r="C160" s="8" t="s">
        <v>1387</v>
      </c>
      <c r="D160" s="37">
        <v>0</v>
      </c>
      <c r="E160" s="443"/>
      <c r="F160" s="443"/>
      <c r="G160" s="443"/>
      <c r="H160" s="8"/>
      <c r="I160" s="8"/>
    </row>
    <row r="161" spans="1:9" ht="12.75" customHeight="1" x14ac:dyDescent="0.2">
      <c r="A161" s="37"/>
      <c r="B161" s="8"/>
      <c r="C161" s="8"/>
      <c r="D161" s="37"/>
      <c r="E161" s="443"/>
      <c r="F161" s="443"/>
      <c r="G161" s="443"/>
      <c r="H161" s="8"/>
      <c r="I161" s="8"/>
    </row>
    <row r="162" spans="1:9" ht="12.75" customHeight="1" x14ac:dyDescent="0.2">
      <c r="A162" s="37"/>
      <c r="B162" s="669" t="s">
        <v>1388</v>
      </c>
      <c r="C162" s="8" t="s">
        <v>1389</v>
      </c>
      <c r="D162" s="37">
        <v>3</v>
      </c>
      <c r="E162" s="443">
        <v>3</v>
      </c>
      <c r="F162" s="443">
        <v>3</v>
      </c>
      <c r="G162" s="443"/>
      <c r="H162" s="8"/>
      <c r="I162" s="8"/>
    </row>
    <row r="163" spans="1:9" ht="12.75" customHeight="1" x14ac:dyDescent="0.2">
      <c r="A163" s="37"/>
      <c r="B163" s="514"/>
      <c r="C163" s="8" t="s">
        <v>1390</v>
      </c>
      <c r="D163" s="37">
        <v>2</v>
      </c>
      <c r="E163" s="443"/>
      <c r="F163" s="443"/>
      <c r="G163" s="443"/>
      <c r="H163" s="8"/>
      <c r="I163" s="8"/>
    </row>
    <row r="164" spans="1:9" ht="12.75" customHeight="1" x14ac:dyDescent="0.2">
      <c r="A164" s="37"/>
      <c r="B164" s="8"/>
      <c r="C164" s="8" t="s">
        <v>1386</v>
      </c>
      <c r="D164" s="37">
        <v>1</v>
      </c>
      <c r="E164" s="443"/>
      <c r="F164" s="443"/>
      <c r="G164" s="443"/>
      <c r="H164" s="8"/>
      <c r="I164" s="8"/>
    </row>
    <row r="165" spans="1:9" ht="12.75" customHeight="1" x14ac:dyDescent="0.2">
      <c r="A165" s="37"/>
      <c r="B165" s="8"/>
      <c r="C165" s="8" t="s">
        <v>1387</v>
      </c>
      <c r="D165" s="37">
        <v>0</v>
      </c>
      <c r="E165" s="443"/>
      <c r="F165" s="443"/>
      <c r="G165" s="443"/>
      <c r="H165" s="8"/>
      <c r="I165" s="8"/>
    </row>
    <row r="166" spans="1:9" ht="12.75" customHeight="1" x14ac:dyDescent="0.2">
      <c r="A166" s="37"/>
      <c r="B166" s="8"/>
      <c r="C166" s="8"/>
      <c r="D166" s="37"/>
      <c r="E166" s="443"/>
      <c r="F166" s="443"/>
      <c r="G166" s="443"/>
      <c r="H166" s="8"/>
      <c r="I166" s="8"/>
    </row>
    <row r="167" spans="1:9" ht="12.75" customHeight="1" x14ac:dyDescent="0.2">
      <c r="A167" s="37"/>
      <c r="B167" s="668" t="s">
        <v>1391</v>
      </c>
      <c r="C167" s="8" t="s">
        <v>1389</v>
      </c>
      <c r="D167" s="37">
        <v>2</v>
      </c>
      <c r="E167" s="443"/>
      <c r="F167" s="443"/>
      <c r="G167" s="443"/>
      <c r="H167" s="8"/>
      <c r="I167" s="8"/>
    </row>
    <row r="168" spans="1:9" ht="12.75" customHeight="1" x14ac:dyDescent="0.2">
      <c r="A168" s="37"/>
      <c r="B168" s="514"/>
      <c r="C168" s="8" t="s">
        <v>1390</v>
      </c>
      <c r="D168" s="37">
        <v>1</v>
      </c>
      <c r="E168" s="443">
        <v>1</v>
      </c>
      <c r="F168" s="443">
        <v>1</v>
      </c>
      <c r="G168" s="443"/>
      <c r="H168" s="8"/>
      <c r="I168" s="8"/>
    </row>
    <row r="169" spans="1:9" ht="12.75" customHeight="1" x14ac:dyDescent="0.2">
      <c r="A169" s="37"/>
      <c r="B169" s="8" t="s">
        <v>116</v>
      </c>
      <c r="C169" s="8" t="s">
        <v>1392</v>
      </c>
      <c r="D169" s="37">
        <v>0</v>
      </c>
      <c r="E169" s="443"/>
      <c r="F169" s="443"/>
      <c r="G169" s="443"/>
      <c r="H169" s="8"/>
      <c r="I169" s="8"/>
    </row>
    <row r="170" spans="1:9" ht="12.75" customHeight="1" x14ac:dyDescent="0.2">
      <c r="A170" s="37"/>
      <c r="B170" s="293"/>
      <c r="C170" s="293"/>
      <c r="D170" s="294"/>
      <c r="E170" s="443"/>
      <c r="F170" s="443"/>
      <c r="G170" s="443"/>
      <c r="H170" s="8"/>
      <c r="I170" s="8"/>
    </row>
    <row r="171" spans="1:9" ht="12.75" customHeight="1" x14ac:dyDescent="0.2">
      <c r="A171" s="37"/>
      <c r="B171" s="670" t="s">
        <v>1393</v>
      </c>
      <c r="C171" s="8" t="s">
        <v>1389</v>
      </c>
      <c r="D171" s="37">
        <v>2</v>
      </c>
      <c r="E171" s="443"/>
      <c r="F171" s="443"/>
      <c r="G171" s="443"/>
      <c r="H171" s="8"/>
      <c r="I171" s="8"/>
    </row>
    <row r="172" spans="1:9" ht="12.75" customHeight="1" x14ac:dyDescent="0.2">
      <c r="A172" s="37"/>
      <c r="B172" s="514"/>
      <c r="C172" s="8" t="s">
        <v>1390</v>
      </c>
      <c r="D172" s="37">
        <v>1</v>
      </c>
      <c r="E172" s="443">
        <v>1</v>
      </c>
      <c r="F172" s="443">
        <v>1</v>
      </c>
      <c r="G172" s="443"/>
      <c r="H172" s="8"/>
      <c r="I172" s="8"/>
    </row>
    <row r="173" spans="1:9" ht="12.75" customHeight="1" x14ac:dyDescent="0.2">
      <c r="A173" s="37"/>
      <c r="B173" s="8"/>
      <c r="C173" s="8" t="s">
        <v>1392</v>
      </c>
      <c r="D173" s="37">
        <v>0</v>
      </c>
      <c r="E173" s="443"/>
      <c r="F173" s="443"/>
      <c r="G173" s="443"/>
      <c r="H173" s="8"/>
      <c r="I173" s="8"/>
    </row>
    <row r="174" spans="1:9" ht="12.75" customHeight="1" x14ac:dyDescent="0.2">
      <c r="A174" s="37"/>
      <c r="B174" s="293"/>
      <c r="C174" s="293"/>
      <c r="D174" s="294"/>
      <c r="E174" s="443"/>
      <c r="F174" s="443"/>
      <c r="G174" s="443"/>
      <c r="H174" s="8"/>
      <c r="I174" s="8"/>
    </row>
    <row r="175" spans="1:9" ht="12.75" customHeight="1" x14ac:dyDescent="0.2">
      <c r="A175" s="37" t="s">
        <v>116</v>
      </c>
      <c r="B175" s="668" t="s">
        <v>1394</v>
      </c>
      <c r="C175" s="8" t="s">
        <v>1389</v>
      </c>
      <c r="D175" s="37">
        <v>3</v>
      </c>
      <c r="E175" s="443"/>
      <c r="F175" s="443"/>
      <c r="G175" s="443"/>
      <c r="H175" s="8"/>
      <c r="I175" s="8"/>
    </row>
    <row r="176" spans="1:9" ht="12.75" customHeight="1" x14ac:dyDescent="0.2">
      <c r="A176" s="37"/>
      <c r="B176" s="514"/>
      <c r="C176" s="8" t="s">
        <v>1390</v>
      </c>
      <c r="D176" s="37">
        <v>2</v>
      </c>
      <c r="E176" s="443">
        <v>2</v>
      </c>
      <c r="F176" s="443">
        <v>2</v>
      </c>
      <c r="G176" s="443"/>
      <c r="H176" s="8"/>
      <c r="I176" s="8"/>
    </row>
    <row r="177" spans="1:9" ht="12.75" customHeight="1" x14ac:dyDescent="0.2">
      <c r="A177" s="37"/>
      <c r="B177" s="8" t="s">
        <v>116</v>
      </c>
      <c r="C177" s="8" t="s">
        <v>1386</v>
      </c>
      <c r="D177" s="37">
        <v>1</v>
      </c>
      <c r="E177" s="443"/>
      <c r="F177" s="443"/>
      <c r="G177" s="443"/>
      <c r="H177" s="8"/>
      <c r="I177" s="8"/>
    </row>
    <row r="178" spans="1:9" ht="12.75" customHeight="1" x14ac:dyDescent="0.2">
      <c r="A178" s="37"/>
      <c r="B178" s="8"/>
      <c r="C178" s="8" t="s">
        <v>1387</v>
      </c>
      <c r="D178" s="37">
        <v>0</v>
      </c>
      <c r="E178" s="443"/>
      <c r="F178" s="443"/>
      <c r="G178" s="443"/>
      <c r="H178" s="8"/>
      <c r="I178" s="8"/>
    </row>
    <row r="179" spans="1:9" ht="12.75" customHeight="1" x14ac:dyDescent="0.2">
      <c r="A179" s="37"/>
      <c r="B179" s="8" t="s">
        <v>116</v>
      </c>
      <c r="C179" s="8"/>
      <c r="D179" s="37" t="s">
        <v>116</v>
      </c>
      <c r="E179" s="443"/>
      <c r="F179" s="443"/>
      <c r="G179" s="443"/>
      <c r="H179" s="8"/>
      <c r="I179" s="8"/>
    </row>
    <row r="180" spans="1:9" ht="12.75" customHeight="1" x14ac:dyDescent="0.2">
      <c r="A180" s="37" t="s">
        <v>116</v>
      </c>
      <c r="B180" s="8" t="s">
        <v>1395</v>
      </c>
      <c r="C180" s="8" t="s">
        <v>1396</v>
      </c>
      <c r="D180" s="37">
        <v>4</v>
      </c>
      <c r="E180" s="443">
        <v>4</v>
      </c>
      <c r="F180" s="443">
        <v>4</v>
      </c>
      <c r="G180" s="443"/>
      <c r="H180" s="8"/>
      <c r="I180" s="8"/>
    </row>
    <row r="181" spans="1:9" ht="12.75" customHeight="1" x14ac:dyDescent="0.2">
      <c r="A181" s="37"/>
      <c r="B181" s="8"/>
      <c r="C181" s="8" t="s">
        <v>1397</v>
      </c>
      <c r="D181" s="37">
        <v>3</v>
      </c>
      <c r="E181" s="443"/>
      <c r="F181" s="443"/>
      <c r="G181" s="443"/>
      <c r="H181" s="8"/>
      <c r="I181" s="8"/>
    </row>
    <row r="182" spans="1:9" ht="12.75" customHeight="1" x14ac:dyDescent="0.2">
      <c r="A182" s="37"/>
      <c r="B182" s="8"/>
      <c r="C182" s="8" t="s">
        <v>1398</v>
      </c>
      <c r="D182" s="37">
        <v>2</v>
      </c>
      <c r="E182" s="443"/>
      <c r="F182" s="443"/>
      <c r="G182" s="443"/>
      <c r="H182" s="8"/>
      <c r="I182" s="8"/>
    </row>
    <row r="183" spans="1:9" ht="12.75" customHeight="1" x14ac:dyDescent="0.2">
      <c r="A183" s="37"/>
      <c r="B183" s="8"/>
      <c r="C183" s="8" t="s">
        <v>1399</v>
      </c>
      <c r="D183" s="37">
        <v>1</v>
      </c>
      <c r="E183" s="443"/>
      <c r="F183" s="443"/>
      <c r="G183" s="443"/>
      <c r="H183" s="8"/>
      <c r="I183" s="8"/>
    </row>
    <row r="184" spans="1:9" ht="12.75" customHeight="1" x14ac:dyDescent="0.2">
      <c r="A184" s="37"/>
      <c r="B184" s="8"/>
      <c r="C184" s="8" t="s">
        <v>907</v>
      </c>
      <c r="D184" s="37">
        <v>0</v>
      </c>
      <c r="E184" s="443"/>
      <c r="F184" s="443"/>
      <c r="G184" s="443"/>
      <c r="H184" s="8"/>
      <c r="I184" s="8"/>
    </row>
    <row r="185" spans="1:9" ht="12.75" customHeight="1" x14ac:dyDescent="0.2">
      <c r="A185" s="37"/>
      <c r="B185" s="8"/>
      <c r="C185" s="8"/>
      <c r="D185" s="37"/>
      <c r="E185" s="443"/>
      <c r="F185" s="443"/>
      <c r="G185" s="443"/>
      <c r="H185" s="8"/>
      <c r="I185" s="8"/>
    </row>
    <row r="186" spans="1:9" ht="12.75" customHeight="1" x14ac:dyDescent="0.2">
      <c r="A186" s="37"/>
      <c r="B186" s="8" t="s">
        <v>1400</v>
      </c>
      <c r="C186" s="8" t="s">
        <v>1401</v>
      </c>
      <c r="D186" s="37">
        <v>3</v>
      </c>
      <c r="E186" s="443">
        <v>3</v>
      </c>
      <c r="F186" s="443">
        <v>3</v>
      </c>
      <c r="G186" s="443"/>
      <c r="H186" s="8"/>
      <c r="I186" s="8"/>
    </row>
    <row r="187" spans="1:9" ht="12.75" customHeight="1" x14ac:dyDescent="0.2">
      <c r="A187" s="37"/>
      <c r="B187" s="8"/>
      <c r="C187" s="8" t="s">
        <v>1402</v>
      </c>
      <c r="D187" s="37">
        <v>2</v>
      </c>
      <c r="E187" s="443"/>
      <c r="F187" s="443"/>
      <c r="G187" s="443"/>
      <c r="H187" s="8"/>
      <c r="I187" s="8"/>
    </row>
    <row r="188" spans="1:9" ht="12.75" customHeight="1" x14ac:dyDescent="0.2">
      <c r="A188" s="37"/>
      <c r="B188" s="8"/>
      <c r="C188" s="8" t="s">
        <v>1403</v>
      </c>
      <c r="D188" s="37">
        <v>1</v>
      </c>
      <c r="E188" s="443"/>
      <c r="F188" s="443"/>
      <c r="G188" s="443"/>
      <c r="H188" s="8"/>
      <c r="I188" s="8"/>
    </row>
    <row r="189" spans="1:9" ht="12.75" customHeight="1" x14ac:dyDescent="0.2">
      <c r="A189" s="37"/>
      <c r="B189" s="8"/>
      <c r="C189" s="8" t="s">
        <v>1404</v>
      </c>
      <c r="D189" s="37">
        <v>0</v>
      </c>
      <c r="E189" s="443"/>
      <c r="F189" s="443"/>
      <c r="G189" s="443"/>
      <c r="H189" s="8"/>
      <c r="I189" s="8"/>
    </row>
    <row r="190" spans="1:9" ht="12.75" customHeight="1" x14ac:dyDescent="0.2">
      <c r="A190" s="37"/>
      <c r="B190" s="8"/>
      <c r="C190" s="8"/>
      <c r="D190" s="37"/>
      <c r="E190" s="443"/>
      <c r="F190" s="443"/>
      <c r="G190" s="443"/>
      <c r="H190" s="8"/>
      <c r="I190" s="8"/>
    </row>
    <row r="191" spans="1:9" ht="12.75" customHeight="1" x14ac:dyDescent="0.2">
      <c r="A191" s="8"/>
      <c r="B191" s="8" t="s">
        <v>1405</v>
      </c>
      <c r="C191" s="8" t="s">
        <v>1406</v>
      </c>
      <c r="D191" s="37">
        <v>3</v>
      </c>
      <c r="E191" s="443"/>
      <c r="F191" s="443"/>
      <c r="G191" s="443"/>
      <c r="H191" s="8"/>
      <c r="I191" s="8"/>
    </row>
    <row r="192" spans="1:9" ht="12.75" customHeight="1" x14ac:dyDescent="0.2">
      <c r="A192" s="8"/>
      <c r="B192" s="8"/>
      <c r="C192" s="8" t="s">
        <v>1407</v>
      </c>
      <c r="D192" s="37">
        <v>2</v>
      </c>
      <c r="E192" s="443">
        <v>2</v>
      </c>
      <c r="F192" s="443">
        <v>2</v>
      </c>
      <c r="G192" s="443"/>
      <c r="H192" s="8"/>
      <c r="I192" s="8"/>
    </row>
    <row r="193" spans="1:12" ht="12.75" customHeight="1" x14ac:dyDescent="0.2">
      <c r="A193" s="8"/>
      <c r="B193" s="8"/>
      <c r="C193" s="8" t="s">
        <v>1408</v>
      </c>
      <c r="D193" s="37">
        <v>1</v>
      </c>
      <c r="E193" s="443"/>
      <c r="F193" s="443"/>
      <c r="G193" s="443"/>
      <c r="H193" s="8"/>
      <c r="I193" s="8"/>
    </row>
    <row r="194" spans="1:12" ht="12.75" customHeight="1" x14ac:dyDescent="0.2">
      <c r="A194" s="8"/>
      <c r="B194" s="8"/>
      <c r="C194" s="8" t="s">
        <v>1409</v>
      </c>
      <c r="D194" s="37">
        <v>0</v>
      </c>
      <c r="E194" s="443"/>
      <c r="F194" s="443"/>
      <c r="G194" s="443"/>
      <c r="H194" s="8"/>
      <c r="I194" s="8"/>
    </row>
    <row r="195" spans="1:12" ht="12.75" customHeight="1" x14ac:dyDescent="0.2">
      <c r="A195" s="8"/>
      <c r="B195" s="8"/>
      <c r="C195" s="8" t="s">
        <v>1410</v>
      </c>
      <c r="D195" s="37"/>
      <c r="E195" s="443"/>
      <c r="F195" s="443"/>
      <c r="G195" s="443"/>
      <c r="H195" s="8"/>
      <c r="I195" s="8"/>
    </row>
    <row r="196" spans="1:12" ht="12.75" customHeight="1" x14ac:dyDescent="0.2">
      <c r="A196" s="8"/>
      <c r="B196" s="8"/>
      <c r="C196" s="8" t="s">
        <v>116</v>
      </c>
      <c r="D196" s="37"/>
      <c r="E196" s="58"/>
      <c r="F196" s="58"/>
      <c r="G196" s="58"/>
      <c r="H196" s="58"/>
      <c r="I196" s="58"/>
    </row>
    <row r="197" spans="1:12" ht="12.75" customHeight="1" x14ac:dyDescent="0.2">
      <c r="A197" s="8"/>
      <c r="B197" s="8"/>
      <c r="C197" s="8"/>
      <c r="D197" s="37"/>
      <c r="E197" s="58"/>
      <c r="F197" s="58"/>
      <c r="G197" s="58"/>
      <c r="H197" s="58"/>
      <c r="I197" s="58"/>
    </row>
    <row r="198" spans="1:12" ht="12.75" customHeight="1" x14ac:dyDescent="0.2">
      <c r="A198" s="8"/>
      <c r="B198" s="8"/>
      <c r="C198" s="8"/>
      <c r="D198" s="37"/>
      <c r="E198" s="58"/>
      <c r="F198" s="58"/>
      <c r="G198" s="58"/>
      <c r="H198" s="58"/>
      <c r="I198" s="58"/>
    </row>
    <row r="199" spans="1:12" ht="12.75" customHeight="1" x14ac:dyDescent="0.2">
      <c r="A199" s="8"/>
      <c r="B199" s="8"/>
      <c r="C199" s="8"/>
      <c r="D199" s="37"/>
      <c r="E199" s="58"/>
      <c r="F199" s="58"/>
      <c r="G199" s="58"/>
      <c r="H199" s="58"/>
      <c r="I199" s="58"/>
    </row>
    <row r="200" spans="1:12" ht="12.75" customHeight="1" x14ac:dyDescent="0.2">
      <c r="A200" s="8"/>
      <c r="B200" s="8"/>
      <c r="C200" s="8"/>
      <c r="D200" s="37"/>
      <c r="E200" s="58"/>
      <c r="F200" s="58"/>
      <c r="G200" s="58"/>
      <c r="H200" s="58"/>
      <c r="I200" s="58"/>
    </row>
    <row r="201" spans="1:12" ht="12.75" customHeight="1" x14ac:dyDescent="0.2">
      <c r="A201" s="8"/>
      <c r="B201" s="8"/>
      <c r="C201" s="8"/>
      <c r="D201" s="37"/>
      <c r="E201" s="58"/>
      <c r="F201" s="58"/>
      <c r="G201" s="58"/>
      <c r="H201" s="58"/>
      <c r="I201" s="58"/>
    </row>
    <row r="202" spans="1:12" ht="12.75" customHeight="1" x14ac:dyDescent="0.2">
      <c r="A202" s="8"/>
      <c r="B202" s="8"/>
      <c r="C202" s="8" t="s">
        <v>116</v>
      </c>
      <c r="D202" s="37"/>
      <c r="E202" s="58"/>
      <c r="F202" s="58"/>
      <c r="G202" s="58"/>
      <c r="H202" s="58"/>
      <c r="I202" s="58"/>
    </row>
    <row r="203" spans="1:12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K203" s="8" t="s">
        <v>1411</v>
      </c>
      <c r="L203" s="8">
        <f>SUM(E204:H204)</f>
        <v>155</v>
      </c>
    </row>
    <row r="204" spans="1:12" ht="12.75" customHeight="1" x14ac:dyDescent="0.2">
      <c r="A204" s="295"/>
      <c r="B204" s="296" t="s">
        <v>1412</v>
      </c>
      <c r="C204" s="37"/>
      <c r="D204" s="37" t="s">
        <v>1413</v>
      </c>
      <c r="E204" s="8">
        <f>SUM(E17:E194)</f>
        <v>75</v>
      </c>
      <c r="F204" s="8">
        <f t="shared" ref="F204" si="1">SUM(F17:F194)</f>
        <v>80</v>
      </c>
      <c r="G204" s="8"/>
      <c r="H204" s="8"/>
      <c r="I204" s="8"/>
      <c r="K204" s="8" t="s">
        <v>1414</v>
      </c>
      <c r="L204" s="8">
        <f>(L$203/100)</f>
        <v>1.55</v>
      </c>
    </row>
    <row r="205" spans="1:12" ht="12.75" customHeight="1" x14ac:dyDescent="0.2">
      <c r="A205" s="36"/>
      <c r="B205" s="296" t="s">
        <v>1415</v>
      </c>
      <c r="C205" s="8"/>
      <c r="D205" s="8"/>
      <c r="E205" s="8" t="str">
        <f t="shared" ref="E205:F205" si="2">IF(E204&gt;=90,"I",IF(E204&gt;=70,"II",IF(E204&gt;=50,"III",IF(E204&lt;50,"IV"," "))))</f>
        <v>II</v>
      </c>
      <c r="F205" s="8" t="str">
        <f t="shared" si="2"/>
        <v>II</v>
      </c>
      <c r="G205" s="8"/>
      <c r="H205" s="8"/>
      <c r="I205" s="8"/>
      <c r="K205" s="8" t="s">
        <v>1416</v>
      </c>
      <c r="L205" s="8">
        <f>(L204/4)</f>
        <v>0.38750000000000001</v>
      </c>
    </row>
    <row r="206" spans="1:12" ht="12.75" customHeight="1" x14ac:dyDescent="0.2"/>
    <row r="207" spans="1:12" ht="12.75" customHeight="1" x14ac:dyDescent="0.2"/>
    <row r="208" spans="1:12" ht="15" customHeight="1" x14ac:dyDescent="0.25">
      <c r="B208" s="297" t="s">
        <v>1074</v>
      </c>
      <c r="C208" s="220" t="s">
        <v>1417</v>
      </c>
      <c r="D208" s="221" t="s">
        <v>1075</v>
      </c>
      <c r="H208" s="221"/>
    </row>
    <row r="209" spans="3:8" ht="15" customHeight="1" x14ac:dyDescent="0.25">
      <c r="C209" s="220" t="s">
        <v>1418</v>
      </c>
      <c r="D209" s="221" t="s">
        <v>1077</v>
      </c>
      <c r="H209" s="221"/>
    </row>
    <row r="210" spans="3:8" ht="15" customHeight="1" x14ac:dyDescent="0.25">
      <c r="C210" s="220" t="s">
        <v>1419</v>
      </c>
      <c r="D210" s="221" t="s">
        <v>1079</v>
      </c>
      <c r="H210" s="221"/>
    </row>
    <row r="211" spans="3:8" ht="15" customHeight="1" x14ac:dyDescent="0.25">
      <c r="C211" s="220" t="s">
        <v>1420</v>
      </c>
      <c r="D211" s="221" t="s">
        <v>1081</v>
      </c>
      <c r="H211" s="221"/>
    </row>
    <row r="212" spans="3:8" ht="12.75" customHeight="1" x14ac:dyDescent="0.2"/>
    <row r="213" spans="3:8" ht="12.75" customHeight="1" x14ac:dyDescent="0.2"/>
    <row r="214" spans="3:8" ht="12.75" customHeight="1" x14ac:dyDescent="0.2"/>
    <row r="215" spans="3:8" ht="12.75" customHeight="1" x14ac:dyDescent="0.2"/>
    <row r="216" spans="3:8" ht="12.75" customHeight="1" x14ac:dyDescent="0.2"/>
    <row r="217" spans="3:8" ht="12.75" customHeight="1" x14ac:dyDescent="0.2"/>
    <row r="218" spans="3:8" ht="12.75" customHeight="1" x14ac:dyDescent="0.2"/>
    <row r="219" spans="3:8" ht="12.75" customHeight="1" x14ac:dyDescent="0.2"/>
    <row r="220" spans="3:8" ht="12.75" customHeight="1" x14ac:dyDescent="0.2"/>
    <row r="221" spans="3:8" ht="12.75" customHeight="1" x14ac:dyDescent="0.2"/>
    <row r="222" spans="3:8" ht="12.75" customHeight="1" x14ac:dyDescent="0.2"/>
    <row r="223" spans="3:8" ht="12.75" customHeight="1" x14ac:dyDescent="0.2"/>
    <row r="224" spans="3:8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9">
    <mergeCell ref="A1:M1"/>
    <mergeCell ref="A2:M2"/>
    <mergeCell ref="E4:E8"/>
    <mergeCell ref="F4:F8"/>
    <mergeCell ref="G4:G8"/>
    <mergeCell ref="H4:H8"/>
    <mergeCell ref="I4:I8"/>
    <mergeCell ref="D4:D8"/>
    <mergeCell ref="B157:B158"/>
    <mergeCell ref="B162:B163"/>
    <mergeCell ref="B167:B168"/>
    <mergeCell ref="B171:B172"/>
    <mergeCell ref="B175:B176"/>
    <mergeCell ref="A59:A61"/>
    <mergeCell ref="A12:A13"/>
    <mergeCell ref="B12:B13"/>
    <mergeCell ref="D12:D13"/>
    <mergeCell ref="E12:I13"/>
    <mergeCell ref="A54:A55"/>
  </mergeCells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T1000"/>
  <sheetViews>
    <sheetView topLeftCell="C1" workbookViewId="0">
      <selection activeCell="BR11" sqref="BR11:BT13"/>
    </sheetView>
  </sheetViews>
  <sheetFormatPr defaultColWidth="12.7109375" defaultRowHeight="15" customHeight="1" x14ac:dyDescent="0.2"/>
  <cols>
    <col min="1" max="1" width="3.7109375" customWidth="1"/>
    <col min="2" max="2" width="5.42578125" customWidth="1"/>
    <col min="3" max="3" width="18.28515625" customWidth="1"/>
    <col min="4" max="4" width="7.85546875" customWidth="1"/>
    <col min="5" max="5" width="8" customWidth="1"/>
    <col min="6" max="6" width="9.42578125" customWidth="1"/>
    <col min="7" max="7" width="9.85546875" customWidth="1"/>
    <col min="8" max="8" width="8.28515625" customWidth="1"/>
    <col min="9" max="10" width="11" customWidth="1"/>
    <col min="11" max="11" width="7.140625" customWidth="1"/>
    <col min="12" max="12" width="8.42578125" customWidth="1"/>
    <col min="13" max="13" width="7.28515625" customWidth="1"/>
    <col min="14" max="14" width="11" customWidth="1"/>
    <col min="15" max="15" width="10.140625" customWidth="1"/>
    <col min="16" max="18" width="5" customWidth="1"/>
    <col min="19" max="19" width="4.85546875" customWidth="1"/>
    <col min="20" max="21" width="5.42578125" customWidth="1"/>
    <col min="22" max="22" width="5" customWidth="1"/>
    <col min="23" max="23" width="4.85546875" customWidth="1"/>
    <col min="24" max="24" width="8.42578125" customWidth="1"/>
    <col min="25" max="25" width="7.28515625" customWidth="1"/>
    <col min="26" max="26" width="7.42578125" customWidth="1"/>
    <col min="27" max="28" width="8.140625" customWidth="1"/>
    <col min="29" max="29" width="10" customWidth="1"/>
    <col min="30" max="32" width="8.140625" customWidth="1"/>
    <col min="33" max="33" width="9.85546875" customWidth="1"/>
    <col min="34" max="34" width="11" customWidth="1"/>
    <col min="35" max="35" width="9" customWidth="1"/>
    <col min="36" max="37" width="9.7109375" customWidth="1"/>
    <col min="38" max="38" width="8.42578125" customWidth="1"/>
    <col min="39" max="39" width="7.85546875" customWidth="1"/>
    <col min="40" max="40" width="6.42578125" customWidth="1"/>
    <col min="41" max="41" width="3.7109375" customWidth="1"/>
    <col min="42" max="42" width="5.7109375" customWidth="1"/>
    <col min="43" max="43" width="3.7109375" customWidth="1"/>
    <col min="44" max="44" width="5.140625" customWidth="1"/>
    <col min="45" max="45" width="3.7109375" customWidth="1"/>
    <col min="46" max="46" width="5.7109375" customWidth="1"/>
    <col min="47" max="47" width="3.7109375" customWidth="1"/>
    <col min="48" max="48" width="3.85546875" customWidth="1"/>
    <col min="49" max="49" width="3.42578125" customWidth="1"/>
    <col min="50" max="50" width="3.7109375" customWidth="1"/>
    <col min="51" max="51" width="3.42578125" customWidth="1"/>
    <col min="52" max="53" width="3.7109375" customWidth="1"/>
    <col min="54" max="54" width="3.42578125" customWidth="1"/>
    <col min="55" max="56" width="4" customWidth="1"/>
    <col min="57" max="57" width="4.140625" customWidth="1"/>
    <col min="58" max="59" width="3.7109375" customWidth="1"/>
    <col min="60" max="61" width="3.42578125" customWidth="1"/>
    <col min="62" max="62" width="3.28515625" customWidth="1"/>
    <col min="63" max="63" width="3.140625" customWidth="1"/>
    <col min="64" max="64" width="3.7109375" customWidth="1"/>
    <col min="65" max="65" width="3.42578125" customWidth="1"/>
    <col min="66" max="66" width="5.7109375" customWidth="1"/>
    <col min="67" max="68" width="4.7109375" customWidth="1"/>
    <col min="69" max="69" width="7.42578125" customWidth="1"/>
    <col min="70" max="70" width="23" customWidth="1"/>
    <col min="71" max="71" width="19.140625" customWidth="1"/>
    <col min="72" max="72" width="14.42578125" customWidth="1"/>
  </cols>
  <sheetData>
    <row r="1" spans="1:72" ht="12.75" customHeight="1" x14ac:dyDescent="0.2"/>
    <row r="2" spans="1:72" ht="12.75" customHeight="1" x14ac:dyDescent="0.2">
      <c r="B2" s="527" t="s">
        <v>33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511"/>
      <c r="AG2" s="511"/>
      <c r="AH2" s="511"/>
      <c r="AI2" s="511"/>
      <c r="AJ2" s="511"/>
      <c r="AK2" s="511"/>
      <c r="AL2" s="511"/>
      <c r="AM2" s="11"/>
    </row>
    <row r="3" spans="1:72" ht="12.75" customHeight="1" x14ac:dyDescent="0.2">
      <c r="A3" s="13"/>
      <c r="B3" s="14" t="s">
        <v>34</v>
      </c>
      <c r="P3" s="13"/>
      <c r="Q3" s="13"/>
      <c r="R3" s="13"/>
    </row>
    <row r="4" spans="1:72" ht="12.75" customHeight="1" x14ac:dyDescent="0.2">
      <c r="B4" s="13" t="s">
        <v>35</v>
      </c>
    </row>
    <row r="5" spans="1:72" ht="15.75" customHeight="1" x14ac:dyDescent="0.2">
      <c r="B5" s="528" t="s">
        <v>36</v>
      </c>
      <c r="C5" s="529" t="s">
        <v>37</v>
      </c>
      <c r="D5" s="15" t="s">
        <v>38</v>
      </c>
      <c r="E5" s="15" t="s">
        <v>38</v>
      </c>
      <c r="F5" s="530" t="s">
        <v>39</v>
      </c>
      <c r="G5" s="531"/>
      <c r="H5" s="525"/>
      <c r="I5" s="533" t="s">
        <v>40</v>
      </c>
      <c r="J5" s="534" t="s">
        <v>41</v>
      </c>
      <c r="K5" s="523" t="s">
        <v>42</v>
      </c>
      <c r="L5" s="516"/>
      <c r="M5" s="516"/>
      <c r="N5" s="516"/>
      <c r="O5" s="517"/>
      <c r="P5" s="536"/>
      <c r="Q5" s="516"/>
      <c r="R5" s="516"/>
      <c r="S5" s="516"/>
      <c r="T5" s="516"/>
      <c r="U5" s="516"/>
      <c r="V5" s="516"/>
      <c r="W5" s="516"/>
      <c r="X5" s="516"/>
      <c r="Y5" s="516"/>
      <c r="Z5" s="516"/>
      <c r="AA5" s="516"/>
      <c r="AB5" s="516"/>
      <c r="AC5" s="516"/>
      <c r="AD5" s="516"/>
      <c r="AE5" s="516"/>
      <c r="AF5" s="516"/>
      <c r="AG5" s="516"/>
      <c r="AH5" s="516"/>
      <c r="AI5" s="516"/>
      <c r="AJ5" s="516"/>
      <c r="AK5" s="516"/>
      <c r="AL5" s="516"/>
      <c r="AM5" s="535" t="s">
        <v>43</v>
      </c>
      <c r="AN5" s="516"/>
      <c r="AO5" s="516"/>
      <c r="AP5" s="516"/>
      <c r="AQ5" s="516"/>
      <c r="AR5" s="516"/>
      <c r="AS5" s="516"/>
      <c r="AT5" s="516"/>
      <c r="AU5" s="516"/>
      <c r="AV5" s="516"/>
      <c r="AW5" s="516"/>
      <c r="AX5" s="516"/>
      <c r="AY5" s="516"/>
      <c r="AZ5" s="516"/>
      <c r="BA5" s="516"/>
      <c r="BB5" s="516"/>
      <c r="BC5" s="516"/>
      <c r="BD5" s="516"/>
      <c r="BE5" s="516"/>
      <c r="BF5" s="516"/>
      <c r="BG5" s="516"/>
      <c r="BH5" s="516"/>
      <c r="BI5" s="516"/>
      <c r="BJ5" s="516"/>
      <c r="BK5" s="516"/>
      <c r="BL5" s="516"/>
      <c r="BM5" s="517"/>
      <c r="BN5" s="16"/>
      <c r="BO5" s="17"/>
      <c r="BP5" s="17"/>
      <c r="BQ5" s="18"/>
      <c r="BR5" s="19" t="s">
        <v>44</v>
      </c>
      <c r="BS5" s="19" t="s">
        <v>45</v>
      </c>
      <c r="BT5" s="19" t="s">
        <v>46</v>
      </c>
    </row>
    <row r="6" spans="1:72" ht="22.5" customHeight="1" x14ac:dyDescent="0.2">
      <c r="B6" s="513"/>
      <c r="C6" s="513"/>
      <c r="D6" s="20" t="s">
        <v>47</v>
      </c>
      <c r="E6" s="20" t="s">
        <v>48</v>
      </c>
      <c r="F6" s="532"/>
      <c r="G6" s="520"/>
      <c r="H6" s="521"/>
      <c r="I6" s="513"/>
      <c r="J6" s="513"/>
      <c r="K6" s="21" t="s">
        <v>49</v>
      </c>
      <c r="L6" s="21" t="s">
        <v>50</v>
      </c>
      <c r="M6" s="21" t="s">
        <v>51</v>
      </c>
      <c r="N6" s="21" t="s">
        <v>52</v>
      </c>
      <c r="O6" s="22" t="s">
        <v>53</v>
      </c>
      <c r="P6" s="523" t="s">
        <v>54</v>
      </c>
      <c r="Q6" s="516"/>
      <c r="R6" s="516"/>
      <c r="S6" s="516"/>
      <c r="T6" s="516"/>
      <c r="U6" s="516"/>
      <c r="V6" s="516"/>
      <c r="W6" s="516"/>
      <c r="X6" s="516"/>
      <c r="Y6" s="517"/>
      <c r="Z6" s="523" t="s">
        <v>55</v>
      </c>
      <c r="AA6" s="516"/>
      <c r="AB6" s="517"/>
      <c r="AC6" s="523" t="s">
        <v>56</v>
      </c>
      <c r="AD6" s="516"/>
      <c r="AE6" s="516"/>
      <c r="AF6" s="517"/>
      <c r="AG6" s="535" t="s">
        <v>57</v>
      </c>
      <c r="AH6" s="516"/>
      <c r="AI6" s="516"/>
      <c r="AJ6" s="516"/>
      <c r="AK6" s="517"/>
      <c r="AL6" s="524" t="s">
        <v>58</v>
      </c>
      <c r="AM6" s="23" t="s">
        <v>59</v>
      </c>
      <c r="AN6" s="523" t="s">
        <v>60</v>
      </c>
      <c r="AO6" s="517"/>
      <c r="AP6" s="523" t="s">
        <v>2216</v>
      </c>
      <c r="AQ6" s="517"/>
      <c r="AR6" s="523" t="s">
        <v>61</v>
      </c>
      <c r="AS6" s="517"/>
      <c r="AT6" s="523" t="s">
        <v>62</v>
      </c>
      <c r="AU6" s="517"/>
      <c r="AV6" s="523" t="s">
        <v>63</v>
      </c>
      <c r="AW6" s="517"/>
      <c r="AX6" s="523" t="s">
        <v>64</v>
      </c>
      <c r="AY6" s="517"/>
      <c r="AZ6" s="524" t="s">
        <v>65</v>
      </c>
      <c r="BA6" s="525"/>
      <c r="BB6" s="524" t="s">
        <v>66</v>
      </c>
      <c r="BC6" s="525"/>
      <c r="BD6" s="526" t="s">
        <v>67</v>
      </c>
      <c r="BE6" s="525"/>
      <c r="BF6" s="526" t="s">
        <v>68</v>
      </c>
      <c r="BG6" s="525"/>
      <c r="BH6" s="524" t="s">
        <v>69</v>
      </c>
      <c r="BI6" s="525"/>
      <c r="BJ6" s="526" t="s">
        <v>70</v>
      </c>
      <c r="BK6" s="525"/>
      <c r="BL6" s="524" t="s">
        <v>71</v>
      </c>
      <c r="BM6" s="525"/>
      <c r="BN6" s="519" t="s">
        <v>72</v>
      </c>
      <c r="BO6" s="520"/>
      <c r="BP6" s="520"/>
      <c r="BQ6" s="521"/>
      <c r="BR6" s="522" t="s">
        <v>73</v>
      </c>
      <c r="BS6" s="24"/>
      <c r="BT6" s="24"/>
    </row>
    <row r="7" spans="1:72" ht="20.25" customHeight="1" x14ac:dyDescent="0.2">
      <c r="B7" s="513"/>
      <c r="C7" s="513"/>
      <c r="D7" s="25" t="s">
        <v>74</v>
      </c>
      <c r="E7" s="25" t="s">
        <v>75</v>
      </c>
      <c r="F7" s="26" t="s">
        <v>76</v>
      </c>
      <c r="G7" s="26" t="s">
        <v>77</v>
      </c>
      <c r="H7" s="26" t="s">
        <v>53</v>
      </c>
      <c r="I7" s="514"/>
      <c r="J7" s="514"/>
      <c r="K7" s="27"/>
      <c r="L7" s="27"/>
      <c r="M7" s="27"/>
      <c r="N7" s="27"/>
      <c r="O7" s="28"/>
      <c r="P7" s="29" t="s">
        <v>78</v>
      </c>
      <c r="Q7" s="29" t="s">
        <v>79</v>
      </c>
      <c r="R7" s="29" t="s">
        <v>80</v>
      </c>
      <c r="S7" s="29" t="s">
        <v>81</v>
      </c>
      <c r="T7" s="29" t="s">
        <v>82</v>
      </c>
      <c r="U7" s="29" t="s">
        <v>83</v>
      </c>
      <c r="V7" s="29" t="s">
        <v>84</v>
      </c>
      <c r="W7" s="29" t="s">
        <v>85</v>
      </c>
      <c r="X7" s="29" t="s">
        <v>86</v>
      </c>
      <c r="Y7" s="30" t="s">
        <v>38</v>
      </c>
      <c r="Z7" s="29" t="s">
        <v>87</v>
      </c>
      <c r="AA7" s="29" t="s">
        <v>88</v>
      </c>
      <c r="AB7" s="30" t="s">
        <v>38</v>
      </c>
      <c r="AC7" s="29" t="s">
        <v>89</v>
      </c>
      <c r="AD7" s="29" t="s">
        <v>90</v>
      </c>
      <c r="AE7" s="29" t="s">
        <v>91</v>
      </c>
      <c r="AF7" s="30" t="s">
        <v>38</v>
      </c>
      <c r="AG7" s="31" t="s">
        <v>92</v>
      </c>
      <c r="AH7" s="29" t="s">
        <v>93</v>
      </c>
      <c r="AI7" s="32" t="s">
        <v>94</v>
      </c>
      <c r="AJ7" s="33" t="s">
        <v>95</v>
      </c>
      <c r="AK7" s="34" t="s">
        <v>38</v>
      </c>
      <c r="AL7" s="532"/>
      <c r="AM7" s="35" t="s">
        <v>96</v>
      </c>
      <c r="AN7" s="32" t="s">
        <v>97</v>
      </c>
      <c r="AO7" s="32" t="s">
        <v>98</v>
      </c>
      <c r="AP7" s="32" t="s">
        <v>97</v>
      </c>
      <c r="AQ7" s="32" t="s">
        <v>98</v>
      </c>
      <c r="AR7" s="32" t="s">
        <v>97</v>
      </c>
      <c r="AS7" s="32" t="s">
        <v>98</v>
      </c>
      <c r="AT7" s="32" t="s">
        <v>97</v>
      </c>
      <c r="AU7" s="32" t="s">
        <v>98</v>
      </c>
      <c r="AV7" s="32" t="s">
        <v>97</v>
      </c>
      <c r="AW7" s="32" t="s">
        <v>98</v>
      </c>
      <c r="AX7" s="32" t="s">
        <v>97</v>
      </c>
      <c r="AY7" s="32" t="s">
        <v>98</v>
      </c>
      <c r="AZ7" s="32" t="s">
        <v>97</v>
      </c>
      <c r="BA7" s="32" t="s">
        <v>98</v>
      </c>
      <c r="BB7" s="32" t="s">
        <v>97</v>
      </c>
      <c r="BC7" s="32" t="s">
        <v>98</v>
      </c>
      <c r="BD7" s="32" t="s">
        <v>97</v>
      </c>
      <c r="BE7" s="32" t="s">
        <v>98</v>
      </c>
      <c r="BF7" s="32" t="s">
        <v>97</v>
      </c>
      <c r="BG7" s="32" t="s">
        <v>98</v>
      </c>
      <c r="BH7" s="32" t="s">
        <v>97</v>
      </c>
      <c r="BI7" s="32" t="s">
        <v>98</v>
      </c>
      <c r="BJ7" s="32" t="s">
        <v>97</v>
      </c>
      <c r="BK7" s="32" t="s">
        <v>98</v>
      </c>
      <c r="BL7" s="32" t="s">
        <v>97</v>
      </c>
      <c r="BM7" s="32" t="s">
        <v>98</v>
      </c>
      <c r="BN7" s="29" t="s">
        <v>99</v>
      </c>
      <c r="BO7" s="32" t="s">
        <v>100</v>
      </c>
      <c r="BP7" s="32" t="s">
        <v>101</v>
      </c>
      <c r="BQ7" s="29" t="s">
        <v>102</v>
      </c>
      <c r="BR7" s="514"/>
      <c r="BS7" s="36"/>
      <c r="BT7" s="36"/>
    </row>
    <row r="8" spans="1:72" ht="12.75" customHeight="1" x14ac:dyDescent="0.2">
      <c r="B8" s="37">
        <v>1</v>
      </c>
      <c r="C8" s="38" t="s">
        <v>103</v>
      </c>
      <c r="D8" s="8">
        <v>13</v>
      </c>
      <c r="E8" s="8">
        <v>114</v>
      </c>
      <c r="F8" s="39">
        <v>8823</v>
      </c>
      <c r="G8" s="39">
        <v>9142</v>
      </c>
      <c r="H8" s="40">
        <f t="shared" ref="H8:H11" si="0">F8+G8</f>
        <v>17965</v>
      </c>
      <c r="I8" s="41">
        <f t="shared" ref="I8:I11" si="1">H8/4</f>
        <v>4491.25</v>
      </c>
      <c r="J8" s="42" t="e">
        <f t="shared" ref="J8:J11" si="2">20%*C8</f>
        <v>#VALUE!</v>
      </c>
      <c r="K8" s="43">
        <v>0</v>
      </c>
      <c r="L8" s="43">
        <v>13</v>
      </c>
      <c r="M8" s="43">
        <v>0</v>
      </c>
      <c r="N8" s="43">
        <v>0</v>
      </c>
      <c r="O8" s="44">
        <f t="shared" ref="O8:O23" si="3">SUM(K8:N8)</f>
        <v>13</v>
      </c>
      <c r="P8" s="45">
        <v>6</v>
      </c>
      <c r="Q8" s="43">
        <v>0</v>
      </c>
      <c r="R8" s="43">
        <v>0</v>
      </c>
      <c r="S8" s="43">
        <v>1</v>
      </c>
      <c r="T8" s="43">
        <v>1</v>
      </c>
      <c r="U8" s="43">
        <v>0</v>
      </c>
      <c r="V8" s="43">
        <v>0</v>
      </c>
      <c r="W8" s="43">
        <v>1</v>
      </c>
      <c r="X8" s="43">
        <v>0</v>
      </c>
      <c r="Y8" s="44">
        <f t="shared" ref="Y8:Y24" si="4">SUM(P8:X8)</f>
        <v>9</v>
      </c>
      <c r="Z8" s="8">
        <v>1</v>
      </c>
      <c r="AA8" s="8">
        <v>1</v>
      </c>
      <c r="AB8" s="46">
        <f t="shared" ref="AB8:AB24" si="5">SUM(Z8:AA8)</f>
        <v>2</v>
      </c>
      <c r="AC8" s="8">
        <v>1</v>
      </c>
      <c r="AD8" s="8">
        <v>0</v>
      </c>
      <c r="AE8" s="8">
        <v>1</v>
      </c>
      <c r="AF8" s="46">
        <f t="shared" ref="AF8:AF24" si="6">SUM(AC8:AE8)</f>
        <v>2</v>
      </c>
      <c r="AG8" s="8">
        <v>1</v>
      </c>
      <c r="AH8" s="8">
        <v>6</v>
      </c>
      <c r="AI8" s="47">
        <v>0</v>
      </c>
      <c r="AJ8" s="8">
        <v>1</v>
      </c>
      <c r="AK8" s="46">
        <f t="shared" ref="AK8:AK24" si="7">SUM(AG8:AJ8)</f>
        <v>8</v>
      </c>
      <c r="AL8" s="8">
        <v>1</v>
      </c>
      <c r="AM8" s="8">
        <v>5</v>
      </c>
      <c r="AN8" s="8">
        <v>4500</v>
      </c>
      <c r="AO8" s="8"/>
      <c r="AP8" s="8">
        <f>100+40</f>
        <v>140</v>
      </c>
      <c r="AQ8" s="8"/>
      <c r="AR8" s="8"/>
      <c r="AS8" s="8"/>
      <c r="AT8" s="8">
        <v>282</v>
      </c>
      <c r="AU8" s="8"/>
      <c r="AV8" s="8">
        <f>70+100</f>
        <v>170</v>
      </c>
      <c r="AW8" s="8"/>
      <c r="AX8" s="8">
        <f>35+30+60</f>
        <v>125</v>
      </c>
      <c r="AY8" s="8"/>
      <c r="AZ8" s="8">
        <f>95+45+46</f>
        <v>186</v>
      </c>
      <c r="BA8" s="8"/>
      <c r="BB8" s="8">
        <v>15</v>
      </c>
      <c r="BC8" s="8"/>
      <c r="BD8" s="8">
        <v>1</v>
      </c>
      <c r="BE8" s="8"/>
      <c r="BF8" s="8">
        <v>1</v>
      </c>
      <c r="BG8" s="8"/>
      <c r="BH8" s="8">
        <v>80</v>
      </c>
      <c r="BI8" s="8"/>
      <c r="BJ8" s="8">
        <v>2</v>
      </c>
      <c r="BK8" s="8"/>
      <c r="BL8" s="8">
        <v>1</v>
      </c>
      <c r="BM8" s="8"/>
      <c r="BN8" s="8"/>
      <c r="BO8" s="8"/>
      <c r="BP8" s="8">
        <v>2</v>
      </c>
      <c r="BQ8" s="8"/>
      <c r="BR8" s="8" t="s">
        <v>104</v>
      </c>
      <c r="BS8" s="8" t="s">
        <v>105</v>
      </c>
      <c r="BT8" s="8" t="s">
        <v>103</v>
      </c>
    </row>
    <row r="9" spans="1:72" ht="12.75" customHeight="1" x14ac:dyDescent="0.2">
      <c r="B9" s="37">
        <v>2</v>
      </c>
      <c r="C9" s="38" t="s">
        <v>106</v>
      </c>
      <c r="D9" s="8">
        <v>9</v>
      </c>
      <c r="E9" s="8">
        <v>79</v>
      </c>
      <c r="F9" s="39">
        <v>5459</v>
      </c>
      <c r="G9" s="39">
        <v>6077</v>
      </c>
      <c r="H9" s="40">
        <f t="shared" si="0"/>
        <v>11536</v>
      </c>
      <c r="I9" s="41">
        <f t="shared" si="1"/>
        <v>2884</v>
      </c>
      <c r="J9" s="42" t="e">
        <f t="shared" si="2"/>
        <v>#VALUE!</v>
      </c>
      <c r="K9" s="43">
        <v>0</v>
      </c>
      <c r="L9" s="43">
        <v>7</v>
      </c>
      <c r="M9" s="43">
        <v>2</v>
      </c>
      <c r="N9" s="43">
        <v>0</v>
      </c>
      <c r="O9" s="44">
        <f t="shared" si="3"/>
        <v>9</v>
      </c>
      <c r="P9" s="43">
        <v>3</v>
      </c>
      <c r="Q9" s="43">
        <v>1</v>
      </c>
      <c r="R9" s="43">
        <v>0</v>
      </c>
      <c r="S9" s="43">
        <v>0</v>
      </c>
      <c r="T9" s="43">
        <v>0</v>
      </c>
      <c r="U9" s="43">
        <v>0</v>
      </c>
      <c r="V9" s="43">
        <v>1</v>
      </c>
      <c r="W9" s="43">
        <v>0</v>
      </c>
      <c r="X9" s="43">
        <v>0</v>
      </c>
      <c r="Y9" s="44">
        <f t="shared" si="4"/>
        <v>5</v>
      </c>
      <c r="Z9" s="8">
        <v>1</v>
      </c>
      <c r="AA9" s="8">
        <v>1</v>
      </c>
      <c r="AB9" s="46">
        <f t="shared" si="5"/>
        <v>2</v>
      </c>
      <c r="AC9" s="8">
        <v>3</v>
      </c>
      <c r="AD9" s="8">
        <v>0</v>
      </c>
      <c r="AE9" s="8">
        <v>1</v>
      </c>
      <c r="AF9" s="46">
        <f t="shared" si="6"/>
        <v>4</v>
      </c>
      <c r="AG9" s="8">
        <v>1</v>
      </c>
      <c r="AH9" s="8">
        <v>1</v>
      </c>
      <c r="AI9" s="47">
        <v>0</v>
      </c>
      <c r="AJ9" s="8">
        <v>0</v>
      </c>
      <c r="AK9" s="46">
        <f t="shared" si="7"/>
        <v>2</v>
      </c>
      <c r="AL9" s="8">
        <v>1</v>
      </c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 t="s">
        <v>107</v>
      </c>
      <c r="BS9" s="8" t="s">
        <v>108</v>
      </c>
      <c r="BT9" s="8" t="s">
        <v>106</v>
      </c>
    </row>
    <row r="10" spans="1:72" ht="12.75" customHeight="1" x14ac:dyDescent="0.2">
      <c r="B10" s="37">
        <v>3</v>
      </c>
      <c r="C10" s="38" t="s">
        <v>109</v>
      </c>
      <c r="D10" s="8">
        <v>9</v>
      </c>
      <c r="E10" s="8">
        <v>86</v>
      </c>
      <c r="F10" s="39">
        <v>4335</v>
      </c>
      <c r="G10" s="39">
        <v>4378</v>
      </c>
      <c r="H10" s="40">
        <f t="shared" si="0"/>
        <v>8713</v>
      </c>
      <c r="I10" s="41">
        <f t="shared" si="1"/>
        <v>2178.25</v>
      </c>
      <c r="J10" s="42" t="e">
        <f t="shared" si="2"/>
        <v>#VALUE!</v>
      </c>
      <c r="K10" s="43">
        <v>0</v>
      </c>
      <c r="L10" s="43">
        <v>7</v>
      </c>
      <c r="M10" s="43">
        <v>2</v>
      </c>
      <c r="N10" s="43">
        <v>0</v>
      </c>
      <c r="O10" s="44">
        <f t="shared" si="3"/>
        <v>9</v>
      </c>
      <c r="P10" s="43">
        <v>3</v>
      </c>
      <c r="Q10" s="43">
        <v>0</v>
      </c>
      <c r="R10" s="43">
        <v>0</v>
      </c>
      <c r="S10" s="43">
        <v>1</v>
      </c>
      <c r="T10" s="43">
        <v>0</v>
      </c>
      <c r="U10" s="43">
        <v>0</v>
      </c>
      <c r="V10" s="43">
        <v>2</v>
      </c>
      <c r="W10" s="43">
        <v>0</v>
      </c>
      <c r="X10" s="43">
        <v>0</v>
      </c>
      <c r="Y10" s="44">
        <f t="shared" si="4"/>
        <v>6</v>
      </c>
      <c r="Z10" s="8">
        <v>1</v>
      </c>
      <c r="AA10" s="8">
        <v>0</v>
      </c>
      <c r="AB10" s="46">
        <f t="shared" si="5"/>
        <v>1</v>
      </c>
      <c r="AC10" s="8">
        <v>1</v>
      </c>
      <c r="AD10" s="8">
        <v>0</v>
      </c>
      <c r="AE10" s="8">
        <v>1</v>
      </c>
      <c r="AF10" s="46">
        <f t="shared" si="6"/>
        <v>2</v>
      </c>
      <c r="AG10" s="8">
        <v>2</v>
      </c>
      <c r="AH10" s="8">
        <v>1</v>
      </c>
      <c r="AI10" s="47">
        <v>0</v>
      </c>
      <c r="AJ10" s="8">
        <v>0</v>
      </c>
      <c r="AK10" s="46">
        <f t="shared" si="7"/>
        <v>3</v>
      </c>
      <c r="AL10" s="8">
        <v>0</v>
      </c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 t="s">
        <v>110</v>
      </c>
      <c r="BS10" s="8" t="s">
        <v>111</v>
      </c>
      <c r="BT10" s="8" t="s">
        <v>109</v>
      </c>
    </row>
    <row r="11" spans="1:72" ht="12.75" customHeight="1" x14ac:dyDescent="0.2">
      <c r="A11" s="13"/>
      <c r="B11" s="37">
        <v>4</v>
      </c>
      <c r="C11" s="38"/>
      <c r="D11" s="8"/>
      <c r="E11" s="8"/>
      <c r="F11" s="39"/>
      <c r="G11" s="39"/>
      <c r="H11" s="40">
        <f t="shared" si="0"/>
        <v>0</v>
      </c>
      <c r="I11" s="41">
        <f t="shared" si="1"/>
        <v>0</v>
      </c>
      <c r="J11" s="42">
        <f t="shared" si="2"/>
        <v>0</v>
      </c>
      <c r="K11" s="43">
        <v>2</v>
      </c>
      <c r="L11" s="43">
        <v>30</v>
      </c>
      <c r="M11" s="43">
        <v>0</v>
      </c>
      <c r="N11" s="43">
        <v>0</v>
      </c>
      <c r="O11" s="44">
        <f t="shared" si="3"/>
        <v>32</v>
      </c>
      <c r="P11" s="43">
        <v>12</v>
      </c>
      <c r="Q11" s="43">
        <v>1</v>
      </c>
      <c r="R11" s="43">
        <v>0</v>
      </c>
      <c r="S11" s="43">
        <v>1</v>
      </c>
      <c r="T11" s="43">
        <v>1</v>
      </c>
      <c r="U11" s="43">
        <v>0</v>
      </c>
      <c r="V11" s="43">
        <v>1</v>
      </c>
      <c r="W11" s="43">
        <v>0</v>
      </c>
      <c r="X11" s="43">
        <v>0</v>
      </c>
      <c r="Y11" s="44">
        <f t="shared" si="4"/>
        <v>16</v>
      </c>
      <c r="Z11" s="8">
        <v>3</v>
      </c>
      <c r="AA11" s="8">
        <v>2</v>
      </c>
      <c r="AB11" s="46">
        <f t="shared" si="5"/>
        <v>5</v>
      </c>
      <c r="AC11" s="8">
        <v>6</v>
      </c>
      <c r="AD11" s="8">
        <v>0</v>
      </c>
      <c r="AE11" s="8">
        <v>1</v>
      </c>
      <c r="AF11" s="46">
        <f t="shared" si="6"/>
        <v>7</v>
      </c>
      <c r="AG11" s="8">
        <v>3</v>
      </c>
      <c r="AH11" s="8">
        <v>0</v>
      </c>
      <c r="AI11" s="8">
        <v>0</v>
      </c>
      <c r="AJ11" s="47">
        <v>0</v>
      </c>
      <c r="AK11" s="46">
        <f t="shared" si="7"/>
        <v>3</v>
      </c>
      <c r="AL11" s="8">
        <v>0</v>
      </c>
      <c r="AM11" s="8">
        <v>5</v>
      </c>
      <c r="AN11" s="8">
        <v>3500</v>
      </c>
      <c r="AO11" s="8">
        <v>0</v>
      </c>
      <c r="AP11" s="8">
        <v>300</v>
      </c>
      <c r="AQ11" s="8">
        <v>0</v>
      </c>
      <c r="AR11" s="8">
        <v>0</v>
      </c>
      <c r="AS11" s="8">
        <v>0</v>
      </c>
      <c r="AT11" s="8">
        <v>50</v>
      </c>
      <c r="AU11" s="8">
        <v>0</v>
      </c>
      <c r="AV11" s="8">
        <v>50</v>
      </c>
      <c r="AW11" s="8">
        <v>0</v>
      </c>
      <c r="AX11" s="8">
        <v>10</v>
      </c>
      <c r="AY11" s="8">
        <v>0</v>
      </c>
      <c r="AZ11" s="8">
        <v>5</v>
      </c>
      <c r="BA11" s="8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15</v>
      </c>
      <c r="BI11" s="8">
        <v>0</v>
      </c>
      <c r="BJ11" s="8">
        <v>2</v>
      </c>
      <c r="BK11" s="8">
        <v>0</v>
      </c>
      <c r="BL11" s="8">
        <v>1</v>
      </c>
      <c r="BM11" s="8">
        <v>0</v>
      </c>
      <c r="BN11" s="8">
        <v>3</v>
      </c>
      <c r="BO11" s="8">
        <v>0</v>
      </c>
      <c r="BP11" s="8">
        <v>3</v>
      </c>
      <c r="BQ11" s="8">
        <v>0</v>
      </c>
      <c r="BR11" s="8" t="s">
        <v>104</v>
      </c>
      <c r="BS11" s="8" t="s">
        <v>105</v>
      </c>
      <c r="BT11" s="8" t="s">
        <v>103</v>
      </c>
    </row>
    <row r="12" spans="1:72" ht="12.75" customHeight="1" x14ac:dyDescent="0.2">
      <c r="B12" s="37">
        <v>5</v>
      </c>
      <c r="C12" s="38"/>
      <c r="D12" s="8"/>
      <c r="E12" s="8"/>
      <c r="F12" s="40"/>
      <c r="G12" s="40"/>
      <c r="H12" s="40"/>
      <c r="I12" s="41">
        <f t="shared" ref="I12:I23" si="8">20%*H12</f>
        <v>0</v>
      </c>
      <c r="J12" s="42"/>
      <c r="K12" s="43"/>
      <c r="L12" s="43"/>
      <c r="M12" s="43"/>
      <c r="N12" s="43"/>
      <c r="O12" s="44">
        <f t="shared" si="3"/>
        <v>0</v>
      </c>
      <c r="P12" s="43"/>
      <c r="Q12" s="43"/>
      <c r="R12" s="43"/>
      <c r="S12" s="43"/>
      <c r="T12" s="43"/>
      <c r="U12" s="43"/>
      <c r="V12" s="43"/>
      <c r="W12" s="43"/>
      <c r="X12" s="43"/>
      <c r="Y12" s="44">
        <f t="shared" si="4"/>
        <v>0</v>
      </c>
      <c r="Z12" s="8"/>
      <c r="AA12" s="8"/>
      <c r="AB12" s="46">
        <f t="shared" si="5"/>
        <v>0</v>
      </c>
      <c r="AC12" s="8"/>
      <c r="AD12" s="8"/>
      <c r="AE12" s="8"/>
      <c r="AF12" s="46">
        <f t="shared" si="6"/>
        <v>0</v>
      </c>
      <c r="AG12" s="8"/>
      <c r="AH12" s="8"/>
      <c r="AI12" s="8"/>
      <c r="AJ12" s="47"/>
      <c r="AK12" s="46">
        <f t="shared" si="7"/>
        <v>0</v>
      </c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 t="s">
        <v>107</v>
      </c>
      <c r="BS12" s="8" t="s">
        <v>108</v>
      </c>
      <c r="BT12" s="8" t="s">
        <v>106</v>
      </c>
    </row>
    <row r="13" spans="1:72" ht="13.5" customHeight="1" x14ac:dyDescent="0.2">
      <c r="B13" s="37">
        <v>6</v>
      </c>
      <c r="C13" s="38"/>
      <c r="D13" s="8"/>
      <c r="E13" s="8"/>
      <c r="F13" s="40"/>
      <c r="G13" s="40"/>
      <c r="H13" s="40"/>
      <c r="I13" s="41">
        <f t="shared" si="8"/>
        <v>0</v>
      </c>
      <c r="J13" s="42"/>
      <c r="K13" s="43"/>
      <c r="L13" s="43"/>
      <c r="M13" s="43"/>
      <c r="N13" s="43"/>
      <c r="O13" s="44">
        <f t="shared" si="3"/>
        <v>0</v>
      </c>
      <c r="P13" s="43"/>
      <c r="Q13" s="43"/>
      <c r="R13" s="43"/>
      <c r="S13" s="43"/>
      <c r="T13" s="43"/>
      <c r="U13" s="43"/>
      <c r="V13" s="43"/>
      <c r="W13" s="43"/>
      <c r="X13" s="43"/>
      <c r="Y13" s="44">
        <f t="shared" si="4"/>
        <v>0</v>
      </c>
      <c r="Z13" s="8"/>
      <c r="AA13" s="8"/>
      <c r="AB13" s="46">
        <f t="shared" si="5"/>
        <v>0</v>
      </c>
      <c r="AC13" s="48"/>
      <c r="AD13" s="48"/>
      <c r="AE13" s="48"/>
      <c r="AF13" s="46">
        <f t="shared" si="6"/>
        <v>0</v>
      </c>
      <c r="AG13" s="8"/>
      <c r="AH13" s="8"/>
      <c r="AI13" s="8"/>
      <c r="AJ13" s="47"/>
      <c r="AK13" s="46">
        <f t="shared" si="7"/>
        <v>0</v>
      </c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 t="s">
        <v>110</v>
      </c>
      <c r="BS13" s="8" t="s">
        <v>111</v>
      </c>
      <c r="BT13" s="8" t="s">
        <v>109</v>
      </c>
    </row>
    <row r="14" spans="1:72" ht="12.75" customHeight="1" x14ac:dyDescent="0.2">
      <c r="B14" s="37">
        <v>7</v>
      </c>
      <c r="C14" s="38"/>
      <c r="D14" s="8"/>
      <c r="E14" s="8"/>
      <c r="F14" s="40"/>
      <c r="G14" s="40"/>
      <c r="H14" s="40"/>
      <c r="I14" s="41">
        <f t="shared" si="8"/>
        <v>0</v>
      </c>
      <c r="J14" s="42"/>
      <c r="K14" s="43"/>
      <c r="L14" s="43"/>
      <c r="M14" s="43"/>
      <c r="N14" s="43"/>
      <c r="O14" s="44">
        <f t="shared" si="3"/>
        <v>0</v>
      </c>
      <c r="P14" s="43"/>
      <c r="Q14" s="43"/>
      <c r="R14" s="43"/>
      <c r="S14" s="43"/>
      <c r="T14" s="43"/>
      <c r="U14" s="43"/>
      <c r="V14" s="43"/>
      <c r="W14" s="43"/>
      <c r="X14" s="43"/>
      <c r="Y14" s="44">
        <f t="shared" si="4"/>
        <v>0</v>
      </c>
      <c r="Z14" s="8"/>
      <c r="AA14" s="8"/>
      <c r="AB14" s="46">
        <f t="shared" si="5"/>
        <v>0</v>
      </c>
      <c r="AC14" s="48"/>
      <c r="AD14" s="48"/>
      <c r="AE14" s="48"/>
      <c r="AF14" s="46">
        <f t="shared" si="6"/>
        <v>0</v>
      </c>
      <c r="AG14" s="8"/>
      <c r="AH14" s="8"/>
      <c r="AI14" s="8"/>
      <c r="AJ14" s="47"/>
      <c r="AK14" s="46">
        <f t="shared" si="7"/>
        <v>0</v>
      </c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</row>
    <row r="15" spans="1:72" ht="12.75" customHeight="1" x14ac:dyDescent="0.2">
      <c r="A15" s="13"/>
      <c r="B15" s="37">
        <v>8</v>
      </c>
      <c r="C15" s="38"/>
      <c r="D15" s="8"/>
      <c r="E15" s="8"/>
      <c r="F15" s="40"/>
      <c r="G15" s="40"/>
      <c r="H15" s="40"/>
      <c r="I15" s="41">
        <f t="shared" si="8"/>
        <v>0</v>
      </c>
      <c r="J15" s="42"/>
      <c r="K15" s="43"/>
      <c r="L15" s="43"/>
      <c r="M15" s="43"/>
      <c r="N15" s="43"/>
      <c r="O15" s="44">
        <f t="shared" si="3"/>
        <v>0</v>
      </c>
      <c r="P15" s="43"/>
      <c r="Q15" s="43"/>
      <c r="R15" s="43"/>
      <c r="S15" s="43"/>
      <c r="T15" s="43"/>
      <c r="U15" s="43"/>
      <c r="V15" s="43"/>
      <c r="W15" s="43"/>
      <c r="X15" s="43"/>
      <c r="Y15" s="44">
        <f t="shared" si="4"/>
        <v>0</v>
      </c>
      <c r="Z15" s="8"/>
      <c r="AA15" s="8"/>
      <c r="AB15" s="46">
        <f t="shared" si="5"/>
        <v>0</v>
      </c>
      <c r="AC15" s="48"/>
      <c r="AD15" s="48"/>
      <c r="AE15" s="48"/>
      <c r="AF15" s="46">
        <f t="shared" si="6"/>
        <v>0</v>
      </c>
      <c r="AG15" s="8"/>
      <c r="AH15" s="8"/>
      <c r="AI15" s="8"/>
      <c r="AJ15" s="47"/>
      <c r="AK15" s="46">
        <f t="shared" si="7"/>
        <v>0</v>
      </c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</row>
    <row r="16" spans="1:72" ht="12.75" customHeight="1" x14ac:dyDescent="0.2">
      <c r="A16" s="13"/>
      <c r="B16" s="37">
        <v>9</v>
      </c>
      <c r="C16" s="38"/>
      <c r="D16" s="48"/>
      <c r="E16" s="48"/>
      <c r="F16" s="40"/>
      <c r="G16" s="40"/>
      <c r="H16" s="40"/>
      <c r="I16" s="41">
        <f t="shared" si="8"/>
        <v>0</v>
      </c>
      <c r="J16" s="42"/>
      <c r="K16" s="43"/>
      <c r="L16" s="43"/>
      <c r="M16" s="43"/>
      <c r="N16" s="43"/>
      <c r="O16" s="44">
        <f t="shared" si="3"/>
        <v>0</v>
      </c>
      <c r="P16" s="43"/>
      <c r="Q16" s="43"/>
      <c r="R16" s="43"/>
      <c r="S16" s="43"/>
      <c r="T16" s="43"/>
      <c r="U16" s="43"/>
      <c r="V16" s="43"/>
      <c r="W16" s="43"/>
      <c r="X16" s="43"/>
      <c r="Y16" s="44">
        <f t="shared" si="4"/>
        <v>0</v>
      </c>
      <c r="Z16" s="8"/>
      <c r="AA16" s="8"/>
      <c r="AB16" s="46">
        <f t="shared" si="5"/>
        <v>0</v>
      </c>
      <c r="AC16" s="48"/>
      <c r="AD16" s="48"/>
      <c r="AE16" s="48"/>
      <c r="AF16" s="46">
        <f t="shared" si="6"/>
        <v>0</v>
      </c>
      <c r="AG16" s="8"/>
      <c r="AH16" s="8"/>
      <c r="AI16" s="8"/>
      <c r="AJ16" s="47"/>
      <c r="AK16" s="46">
        <f t="shared" si="7"/>
        <v>0</v>
      </c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</row>
    <row r="17" spans="1:72" ht="12.75" customHeight="1" x14ac:dyDescent="0.2">
      <c r="B17" s="37">
        <v>10</v>
      </c>
      <c r="C17" s="38"/>
      <c r="D17" s="8"/>
      <c r="E17" s="8"/>
      <c r="F17" s="40"/>
      <c r="G17" s="40"/>
      <c r="H17" s="40"/>
      <c r="I17" s="41">
        <f t="shared" si="8"/>
        <v>0</v>
      </c>
      <c r="J17" s="42"/>
      <c r="K17" s="43"/>
      <c r="L17" s="43"/>
      <c r="M17" s="43"/>
      <c r="N17" s="43"/>
      <c r="O17" s="44">
        <f t="shared" si="3"/>
        <v>0</v>
      </c>
      <c r="P17" s="43"/>
      <c r="Q17" s="43"/>
      <c r="R17" s="43"/>
      <c r="S17" s="43"/>
      <c r="T17" s="43"/>
      <c r="U17" s="43"/>
      <c r="V17" s="43"/>
      <c r="W17" s="43"/>
      <c r="X17" s="43"/>
      <c r="Y17" s="44">
        <f t="shared" si="4"/>
        <v>0</v>
      </c>
      <c r="Z17" s="8"/>
      <c r="AA17" s="8"/>
      <c r="AB17" s="46">
        <f t="shared" si="5"/>
        <v>0</v>
      </c>
      <c r="AC17" s="48"/>
      <c r="AD17" s="48"/>
      <c r="AE17" s="48"/>
      <c r="AF17" s="46">
        <f t="shared" si="6"/>
        <v>0</v>
      </c>
      <c r="AG17" s="8"/>
      <c r="AH17" s="8"/>
      <c r="AI17" s="8"/>
      <c r="AJ17" s="47"/>
      <c r="AK17" s="46">
        <f t="shared" si="7"/>
        <v>0</v>
      </c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</row>
    <row r="18" spans="1:72" ht="12.75" customHeight="1" x14ac:dyDescent="0.2">
      <c r="B18" s="37">
        <v>11</v>
      </c>
      <c r="C18" s="38"/>
      <c r="D18" s="8"/>
      <c r="E18" s="8"/>
      <c r="F18" s="40"/>
      <c r="G18" s="40"/>
      <c r="H18" s="40"/>
      <c r="I18" s="41">
        <f t="shared" si="8"/>
        <v>0</v>
      </c>
      <c r="J18" s="42"/>
      <c r="K18" s="43"/>
      <c r="L18" s="43"/>
      <c r="M18" s="43"/>
      <c r="N18" s="43"/>
      <c r="O18" s="44">
        <f t="shared" si="3"/>
        <v>0</v>
      </c>
      <c r="P18" s="43"/>
      <c r="Q18" s="43"/>
      <c r="R18" s="43"/>
      <c r="S18" s="43"/>
      <c r="T18" s="43"/>
      <c r="U18" s="43"/>
      <c r="V18" s="43"/>
      <c r="W18" s="43"/>
      <c r="X18" s="43"/>
      <c r="Y18" s="44">
        <f t="shared" si="4"/>
        <v>0</v>
      </c>
      <c r="Z18" s="8"/>
      <c r="AA18" s="8"/>
      <c r="AB18" s="46">
        <f t="shared" si="5"/>
        <v>0</v>
      </c>
      <c r="AC18" s="48"/>
      <c r="AD18" s="48"/>
      <c r="AE18" s="48"/>
      <c r="AF18" s="46">
        <f t="shared" si="6"/>
        <v>0</v>
      </c>
      <c r="AG18" s="8"/>
      <c r="AH18" s="8"/>
      <c r="AI18" s="8"/>
      <c r="AJ18" s="47"/>
      <c r="AK18" s="46">
        <f t="shared" si="7"/>
        <v>0</v>
      </c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</row>
    <row r="19" spans="1:72" ht="12.75" customHeight="1" x14ac:dyDescent="0.2">
      <c r="B19" s="37">
        <v>12</v>
      </c>
      <c r="C19" s="38"/>
      <c r="D19" s="8"/>
      <c r="E19" s="8"/>
      <c r="F19" s="40"/>
      <c r="G19" s="40"/>
      <c r="H19" s="40"/>
      <c r="I19" s="41">
        <f t="shared" si="8"/>
        <v>0</v>
      </c>
      <c r="J19" s="42"/>
      <c r="K19" s="43"/>
      <c r="L19" s="43"/>
      <c r="M19" s="43"/>
      <c r="N19" s="43"/>
      <c r="O19" s="44">
        <f t="shared" si="3"/>
        <v>0</v>
      </c>
      <c r="P19" s="43"/>
      <c r="Q19" s="43"/>
      <c r="R19" s="43"/>
      <c r="S19" s="43"/>
      <c r="T19" s="43"/>
      <c r="U19" s="43"/>
      <c r="V19" s="43"/>
      <c r="W19" s="43"/>
      <c r="X19" s="43"/>
      <c r="Y19" s="44">
        <f t="shared" si="4"/>
        <v>0</v>
      </c>
      <c r="Z19" s="8"/>
      <c r="AA19" s="8"/>
      <c r="AB19" s="46">
        <f t="shared" si="5"/>
        <v>0</v>
      </c>
      <c r="AC19" s="48"/>
      <c r="AD19" s="48"/>
      <c r="AE19" s="48"/>
      <c r="AF19" s="46">
        <f t="shared" si="6"/>
        <v>0</v>
      </c>
      <c r="AG19" s="8"/>
      <c r="AH19" s="8"/>
      <c r="AI19" s="8"/>
      <c r="AJ19" s="47"/>
      <c r="AK19" s="46">
        <f t="shared" si="7"/>
        <v>0</v>
      </c>
      <c r="AL19" s="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8"/>
      <c r="BO19" s="8"/>
      <c r="BP19" s="8"/>
      <c r="BQ19" s="8"/>
      <c r="BR19" s="8"/>
      <c r="BS19" s="8"/>
      <c r="BT19" s="8"/>
    </row>
    <row r="20" spans="1:72" ht="12.75" customHeight="1" x14ac:dyDescent="0.2">
      <c r="A20" s="13"/>
      <c r="B20" s="37">
        <v>13</v>
      </c>
      <c r="C20" s="38"/>
      <c r="D20" s="8"/>
      <c r="E20" s="8"/>
      <c r="F20" s="40"/>
      <c r="G20" s="40"/>
      <c r="H20" s="40"/>
      <c r="I20" s="41">
        <f t="shared" si="8"/>
        <v>0</v>
      </c>
      <c r="J20" s="42"/>
      <c r="K20" s="43"/>
      <c r="L20" s="43"/>
      <c r="M20" s="43"/>
      <c r="N20" s="43"/>
      <c r="O20" s="44">
        <f t="shared" si="3"/>
        <v>0</v>
      </c>
      <c r="P20" s="43"/>
      <c r="Q20" s="43"/>
      <c r="R20" s="43"/>
      <c r="S20" s="43"/>
      <c r="T20" s="43"/>
      <c r="U20" s="43"/>
      <c r="V20" s="43"/>
      <c r="W20" s="43"/>
      <c r="X20" s="43"/>
      <c r="Y20" s="44">
        <f t="shared" si="4"/>
        <v>0</v>
      </c>
      <c r="Z20" s="8"/>
      <c r="AA20" s="8"/>
      <c r="AB20" s="46">
        <f t="shared" si="5"/>
        <v>0</v>
      </c>
      <c r="AC20" s="8"/>
      <c r="AD20" s="8"/>
      <c r="AE20" s="8"/>
      <c r="AF20" s="46">
        <f t="shared" si="6"/>
        <v>0</v>
      </c>
      <c r="AG20" s="8"/>
      <c r="AH20" s="8"/>
      <c r="AI20" s="8"/>
      <c r="AJ20" s="47"/>
      <c r="AK20" s="46">
        <f t="shared" si="7"/>
        <v>0</v>
      </c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</row>
    <row r="21" spans="1:72" ht="12.75" customHeight="1" x14ac:dyDescent="0.2">
      <c r="A21" s="13"/>
      <c r="B21" s="37">
        <v>14</v>
      </c>
      <c r="C21" s="38"/>
      <c r="D21" s="8"/>
      <c r="E21" s="8"/>
      <c r="F21" s="40"/>
      <c r="G21" s="40"/>
      <c r="H21" s="40"/>
      <c r="I21" s="41">
        <f t="shared" si="8"/>
        <v>0</v>
      </c>
      <c r="J21" s="42"/>
      <c r="K21" s="43"/>
      <c r="L21" s="43"/>
      <c r="M21" s="43"/>
      <c r="N21" s="43"/>
      <c r="O21" s="44">
        <f t="shared" si="3"/>
        <v>0</v>
      </c>
      <c r="P21" s="43"/>
      <c r="Q21" s="43"/>
      <c r="R21" s="43"/>
      <c r="S21" s="43"/>
      <c r="T21" s="43"/>
      <c r="U21" s="43"/>
      <c r="V21" s="43"/>
      <c r="W21" s="43"/>
      <c r="X21" s="43"/>
      <c r="Y21" s="44">
        <f t="shared" si="4"/>
        <v>0</v>
      </c>
      <c r="Z21" s="8"/>
      <c r="AA21" s="8"/>
      <c r="AB21" s="46">
        <f t="shared" si="5"/>
        <v>0</v>
      </c>
      <c r="AC21" s="8"/>
      <c r="AD21" s="8"/>
      <c r="AE21" s="8"/>
      <c r="AF21" s="46">
        <f t="shared" si="6"/>
        <v>0</v>
      </c>
      <c r="AG21" s="8"/>
      <c r="AH21" s="8"/>
      <c r="AI21" s="8"/>
      <c r="AJ21" s="47"/>
      <c r="AK21" s="46">
        <f t="shared" si="7"/>
        <v>0</v>
      </c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</row>
    <row r="22" spans="1:72" ht="12.75" customHeight="1" x14ac:dyDescent="0.2">
      <c r="A22" s="13"/>
      <c r="B22" s="37">
        <v>15</v>
      </c>
      <c r="C22" s="38"/>
      <c r="D22" s="8"/>
      <c r="E22" s="8"/>
      <c r="F22" s="40"/>
      <c r="G22" s="40"/>
      <c r="H22" s="40"/>
      <c r="I22" s="41">
        <f t="shared" si="8"/>
        <v>0</v>
      </c>
      <c r="J22" s="42"/>
      <c r="K22" s="43"/>
      <c r="L22" s="43"/>
      <c r="M22" s="43"/>
      <c r="N22" s="43"/>
      <c r="O22" s="44">
        <f t="shared" si="3"/>
        <v>0</v>
      </c>
      <c r="P22" s="43"/>
      <c r="Q22" s="43"/>
      <c r="R22" s="43"/>
      <c r="S22" s="43"/>
      <c r="T22" s="43"/>
      <c r="U22" s="43"/>
      <c r="V22" s="43"/>
      <c r="W22" s="43"/>
      <c r="X22" s="43"/>
      <c r="Y22" s="44">
        <f t="shared" si="4"/>
        <v>0</v>
      </c>
      <c r="Z22" s="8"/>
      <c r="AA22" s="8"/>
      <c r="AB22" s="46">
        <f t="shared" si="5"/>
        <v>0</v>
      </c>
      <c r="AC22" s="8"/>
      <c r="AD22" s="8"/>
      <c r="AE22" s="8"/>
      <c r="AF22" s="46">
        <f t="shared" si="6"/>
        <v>0</v>
      </c>
      <c r="AG22" s="8"/>
      <c r="AH22" s="8"/>
      <c r="AI22" s="8"/>
      <c r="AJ22" s="47"/>
      <c r="AK22" s="46">
        <f t="shared" si="7"/>
        <v>0</v>
      </c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</row>
    <row r="23" spans="1:72" ht="12.75" customHeight="1" x14ac:dyDescent="0.2">
      <c r="B23" s="37">
        <v>16</v>
      </c>
      <c r="C23" s="38"/>
      <c r="D23" s="8"/>
      <c r="E23" s="8"/>
      <c r="F23" s="40"/>
      <c r="G23" s="40"/>
      <c r="H23" s="40"/>
      <c r="I23" s="41">
        <f t="shared" si="8"/>
        <v>0</v>
      </c>
      <c r="J23" s="42"/>
      <c r="K23" s="49"/>
      <c r="L23" s="49"/>
      <c r="M23" s="49"/>
      <c r="N23" s="49"/>
      <c r="O23" s="44">
        <f t="shared" si="3"/>
        <v>0</v>
      </c>
      <c r="P23" s="43"/>
      <c r="Q23" s="43"/>
      <c r="R23" s="43"/>
      <c r="S23" s="43"/>
      <c r="T23" s="43"/>
      <c r="U23" s="43"/>
      <c r="V23" s="43"/>
      <c r="W23" s="43"/>
      <c r="X23" s="43"/>
      <c r="Y23" s="44">
        <f t="shared" si="4"/>
        <v>0</v>
      </c>
      <c r="Z23" s="8"/>
      <c r="AA23" s="8"/>
      <c r="AB23" s="46">
        <f t="shared" si="5"/>
        <v>0</v>
      </c>
      <c r="AC23" s="8"/>
      <c r="AD23" s="8"/>
      <c r="AE23" s="8"/>
      <c r="AF23" s="46">
        <f t="shared" si="6"/>
        <v>0</v>
      </c>
      <c r="AG23" s="8"/>
      <c r="AH23" s="8"/>
      <c r="AI23" s="8"/>
      <c r="AJ23" s="47"/>
      <c r="AK23" s="46">
        <f t="shared" si="7"/>
        <v>0</v>
      </c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</row>
    <row r="24" spans="1:72" ht="12.75" customHeight="1" x14ac:dyDescent="0.2">
      <c r="B24" s="537" t="s">
        <v>112</v>
      </c>
      <c r="C24" s="517"/>
      <c r="D24" s="50">
        <f t="shared" ref="D24:X24" si="9">SUM(D8:D23)</f>
        <v>31</v>
      </c>
      <c r="E24" s="50">
        <f t="shared" si="9"/>
        <v>279</v>
      </c>
      <c r="F24" s="40">
        <f t="shared" si="9"/>
        <v>18617</v>
      </c>
      <c r="G24" s="40">
        <f t="shared" si="9"/>
        <v>19597</v>
      </c>
      <c r="H24" s="40">
        <f t="shared" si="9"/>
        <v>38214</v>
      </c>
      <c r="I24" s="41">
        <f t="shared" si="9"/>
        <v>9553.5</v>
      </c>
      <c r="J24" s="42" t="e">
        <f t="shared" si="9"/>
        <v>#VALUE!</v>
      </c>
      <c r="K24" s="43">
        <f t="shared" si="9"/>
        <v>2</v>
      </c>
      <c r="L24" s="43">
        <f t="shared" si="9"/>
        <v>57</v>
      </c>
      <c r="M24" s="43">
        <f t="shared" si="9"/>
        <v>4</v>
      </c>
      <c r="N24" s="43">
        <f t="shared" si="9"/>
        <v>0</v>
      </c>
      <c r="O24" s="44">
        <f t="shared" si="9"/>
        <v>63</v>
      </c>
      <c r="P24" s="43">
        <f t="shared" si="9"/>
        <v>24</v>
      </c>
      <c r="Q24" s="43">
        <f t="shared" si="9"/>
        <v>2</v>
      </c>
      <c r="R24" s="43">
        <f t="shared" si="9"/>
        <v>0</v>
      </c>
      <c r="S24" s="43">
        <f t="shared" si="9"/>
        <v>3</v>
      </c>
      <c r="T24" s="43">
        <f t="shared" si="9"/>
        <v>2</v>
      </c>
      <c r="U24" s="43">
        <f t="shared" si="9"/>
        <v>0</v>
      </c>
      <c r="V24" s="43">
        <f t="shared" si="9"/>
        <v>4</v>
      </c>
      <c r="W24" s="43">
        <f t="shared" si="9"/>
        <v>1</v>
      </c>
      <c r="X24" s="43">
        <f t="shared" si="9"/>
        <v>0</v>
      </c>
      <c r="Y24" s="44">
        <f t="shared" si="4"/>
        <v>36</v>
      </c>
      <c r="Z24" s="43">
        <f t="shared" ref="Z24:AA24" si="10">SUM(Z8:Z23)</f>
        <v>6</v>
      </c>
      <c r="AA24" s="43">
        <f t="shared" si="10"/>
        <v>4</v>
      </c>
      <c r="AB24" s="44">
        <f t="shared" si="5"/>
        <v>10</v>
      </c>
      <c r="AC24" s="43">
        <f t="shared" ref="AC24:AE24" si="11">SUM(AC8:AC23)</f>
        <v>11</v>
      </c>
      <c r="AD24" s="43">
        <f t="shared" si="11"/>
        <v>0</v>
      </c>
      <c r="AE24" s="43">
        <f t="shared" si="11"/>
        <v>4</v>
      </c>
      <c r="AF24" s="44">
        <f t="shared" si="6"/>
        <v>15</v>
      </c>
      <c r="AG24" s="43">
        <f t="shared" ref="AG24:AJ24" si="12">SUM(AG8:AG23)</f>
        <v>7</v>
      </c>
      <c r="AH24" s="43">
        <f t="shared" si="12"/>
        <v>8</v>
      </c>
      <c r="AI24" s="43">
        <f t="shared" si="12"/>
        <v>0</v>
      </c>
      <c r="AJ24" s="51">
        <f t="shared" si="12"/>
        <v>1</v>
      </c>
      <c r="AK24" s="44">
        <f t="shared" si="7"/>
        <v>16</v>
      </c>
      <c r="AL24" s="43">
        <f t="shared" ref="AL24:BQ24" si="13">SUM(AL8:AL23)</f>
        <v>2</v>
      </c>
      <c r="AM24" s="43">
        <f t="shared" si="13"/>
        <v>10</v>
      </c>
      <c r="AN24" s="43">
        <f t="shared" si="13"/>
        <v>8000</v>
      </c>
      <c r="AO24" s="43">
        <f t="shared" si="13"/>
        <v>0</v>
      </c>
      <c r="AP24" s="43">
        <f t="shared" si="13"/>
        <v>440</v>
      </c>
      <c r="AQ24" s="43">
        <f t="shared" si="13"/>
        <v>0</v>
      </c>
      <c r="AR24" s="43">
        <f t="shared" si="13"/>
        <v>0</v>
      </c>
      <c r="AS24" s="43">
        <f t="shared" si="13"/>
        <v>0</v>
      </c>
      <c r="AT24" s="43">
        <f t="shared" si="13"/>
        <v>332</v>
      </c>
      <c r="AU24" s="43">
        <f t="shared" si="13"/>
        <v>0</v>
      </c>
      <c r="AV24" s="43">
        <f t="shared" si="13"/>
        <v>220</v>
      </c>
      <c r="AW24" s="43">
        <f t="shared" si="13"/>
        <v>0</v>
      </c>
      <c r="AX24" s="43">
        <f t="shared" si="13"/>
        <v>135</v>
      </c>
      <c r="AY24" s="43">
        <f t="shared" si="13"/>
        <v>0</v>
      </c>
      <c r="AZ24" s="43">
        <f t="shared" si="13"/>
        <v>191</v>
      </c>
      <c r="BA24" s="43">
        <f t="shared" si="13"/>
        <v>0</v>
      </c>
      <c r="BB24" s="43">
        <f t="shared" si="13"/>
        <v>15</v>
      </c>
      <c r="BC24" s="43">
        <f t="shared" si="13"/>
        <v>0</v>
      </c>
      <c r="BD24" s="43">
        <f t="shared" si="13"/>
        <v>1</v>
      </c>
      <c r="BE24" s="43">
        <f t="shared" si="13"/>
        <v>0</v>
      </c>
      <c r="BF24" s="43">
        <f t="shared" si="13"/>
        <v>1</v>
      </c>
      <c r="BG24" s="43">
        <f t="shared" si="13"/>
        <v>0</v>
      </c>
      <c r="BH24" s="43">
        <f t="shared" si="13"/>
        <v>95</v>
      </c>
      <c r="BI24" s="43">
        <f t="shared" si="13"/>
        <v>0</v>
      </c>
      <c r="BJ24" s="43">
        <f t="shared" si="13"/>
        <v>4</v>
      </c>
      <c r="BK24" s="43">
        <f t="shared" si="13"/>
        <v>0</v>
      </c>
      <c r="BL24" s="43">
        <f t="shared" si="13"/>
        <v>2</v>
      </c>
      <c r="BM24" s="43">
        <f t="shared" si="13"/>
        <v>0</v>
      </c>
      <c r="BN24" s="43">
        <f t="shared" si="13"/>
        <v>3</v>
      </c>
      <c r="BO24" s="43">
        <f t="shared" si="13"/>
        <v>0</v>
      </c>
      <c r="BP24" s="43">
        <f t="shared" si="13"/>
        <v>5</v>
      </c>
      <c r="BQ24" s="43">
        <f t="shared" si="13"/>
        <v>0</v>
      </c>
      <c r="BR24" s="8"/>
      <c r="BS24" s="8"/>
      <c r="BT24" s="8"/>
    </row>
    <row r="25" spans="1:72" ht="12.75" customHeight="1" x14ac:dyDescent="0.2"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spans="1:72" ht="12.75" customHeight="1" x14ac:dyDescent="0.2">
      <c r="K26" s="52">
        <f>K24+L24+M24+N24</f>
        <v>63</v>
      </c>
    </row>
    <row r="27" spans="1:72" ht="12.75" customHeight="1" x14ac:dyDescent="0.2">
      <c r="B27" s="14" t="s">
        <v>113</v>
      </c>
      <c r="C27" s="13" t="s">
        <v>114</v>
      </c>
      <c r="D27" s="13"/>
      <c r="E27" s="13"/>
      <c r="F27" s="13"/>
      <c r="BD27" s="13"/>
      <c r="BE27" s="13"/>
    </row>
    <row r="28" spans="1:72" ht="12.75" customHeight="1" x14ac:dyDescent="0.2">
      <c r="C28" s="13" t="s">
        <v>115</v>
      </c>
      <c r="D28" s="13"/>
      <c r="E28" s="13"/>
      <c r="F28" s="13"/>
      <c r="I28" s="14">
        <f>I24*20/100</f>
        <v>1910.7</v>
      </c>
      <c r="BD28" s="13"/>
      <c r="BE28" s="13"/>
    </row>
    <row r="29" spans="1:72" ht="12.75" customHeight="1" x14ac:dyDescent="0.2">
      <c r="BF29" s="13"/>
      <c r="BG29" s="13"/>
    </row>
    <row r="30" spans="1:72" ht="12.75" customHeight="1" x14ac:dyDescent="0.2">
      <c r="BF30" s="13"/>
      <c r="BG30" s="13"/>
    </row>
    <row r="31" spans="1:72" ht="12.75" customHeight="1" x14ac:dyDescent="0.2">
      <c r="BF31" s="13"/>
      <c r="BG31" s="13"/>
    </row>
    <row r="32" spans="1:72" ht="12.75" customHeight="1" x14ac:dyDescent="0.2">
      <c r="BF32" s="13"/>
      <c r="BG32" s="13"/>
    </row>
    <row r="33" spans="58:59" ht="12.75" customHeight="1" x14ac:dyDescent="0.2">
      <c r="BF33" s="13"/>
      <c r="BG33" s="13"/>
    </row>
    <row r="34" spans="58:59" ht="15" customHeight="1" x14ac:dyDescent="0.2">
      <c r="BF34" s="53"/>
      <c r="BG34" s="53"/>
    </row>
    <row r="35" spans="58:59" ht="15" customHeight="1" x14ac:dyDescent="0.2">
      <c r="BF35" s="53"/>
      <c r="BG35" s="53"/>
    </row>
    <row r="36" spans="58:59" ht="15" customHeight="1" x14ac:dyDescent="0.2">
      <c r="BF36" s="53"/>
      <c r="BG36" s="53"/>
    </row>
    <row r="37" spans="58:59" ht="13.5" customHeight="1" x14ac:dyDescent="0.2">
      <c r="BF37" s="54"/>
      <c r="BG37" s="54"/>
    </row>
    <row r="38" spans="58:59" ht="12.75" customHeight="1" x14ac:dyDescent="0.2">
      <c r="BF38" s="13"/>
      <c r="BG38" s="13"/>
    </row>
    <row r="39" spans="58:59" ht="12.75" customHeight="1" x14ac:dyDescent="0.2"/>
    <row r="40" spans="58:59" ht="12.75" customHeight="1" x14ac:dyDescent="0.2"/>
    <row r="41" spans="58:59" ht="12.75" customHeight="1" x14ac:dyDescent="0.2"/>
    <row r="42" spans="58:59" ht="12.75" customHeight="1" x14ac:dyDescent="0.2"/>
    <row r="43" spans="58:59" ht="12.75" customHeight="1" x14ac:dyDescent="0.2"/>
    <row r="44" spans="58:59" ht="12.75" customHeight="1" x14ac:dyDescent="0.2"/>
    <row r="45" spans="58:59" ht="12.75" customHeight="1" x14ac:dyDescent="0.2"/>
    <row r="46" spans="58:59" ht="12.75" customHeight="1" x14ac:dyDescent="0.2"/>
    <row r="47" spans="58:59" ht="12.75" customHeight="1" x14ac:dyDescent="0.2"/>
    <row r="48" spans="58:59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0">
    <mergeCell ref="AM5:BM5"/>
    <mergeCell ref="P6:Y6"/>
    <mergeCell ref="Z6:AB6"/>
    <mergeCell ref="B24:C24"/>
    <mergeCell ref="AN6:AO6"/>
    <mergeCell ref="AP6:AQ6"/>
    <mergeCell ref="AR6:AS6"/>
    <mergeCell ref="AT6:AU6"/>
    <mergeCell ref="AV6:AW6"/>
    <mergeCell ref="BL6:BM6"/>
    <mergeCell ref="B2:AL2"/>
    <mergeCell ref="B5:B7"/>
    <mergeCell ref="C5:C7"/>
    <mergeCell ref="F5:H6"/>
    <mergeCell ref="I5:I7"/>
    <mergeCell ref="J5:J7"/>
    <mergeCell ref="K5:O5"/>
    <mergeCell ref="AL6:AL7"/>
    <mergeCell ref="AC6:AF6"/>
    <mergeCell ref="AG6:AK6"/>
    <mergeCell ref="P5:AL5"/>
    <mergeCell ref="BN6:BQ6"/>
    <mergeCell ref="BR6:BR7"/>
    <mergeCell ref="AX6:AY6"/>
    <mergeCell ref="AZ6:BA6"/>
    <mergeCell ref="BB6:BC6"/>
    <mergeCell ref="BD6:BE6"/>
    <mergeCell ref="BF6:BG6"/>
    <mergeCell ref="BH6:BI6"/>
    <mergeCell ref="BJ6:BK6"/>
  </mergeCells>
  <pageMargins left="0.7" right="0.7" top="0.75" bottom="0.75" header="0" footer="0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O1000"/>
  <sheetViews>
    <sheetView topLeftCell="A13" workbookViewId="0"/>
  </sheetViews>
  <sheetFormatPr defaultColWidth="12.7109375" defaultRowHeight="15" customHeight="1" x14ac:dyDescent="0.2"/>
  <cols>
    <col min="1" max="1" width="2.28515625" customWidth="1"/>
    <col min="2" max="2" width="2.140625" customWidth="1"/>
    <col min="3" max="3" width="17" customWidth="1"/>
    <col min="4" max="4" width="35.28515625" customWidth="1"/>
    <col min="5" max="5" width="20.7109375" customWidth="1"/>
    <col min="6" max="6" width="8.28515625" customWidth="1"/>
    <col min="7" max="19" width="4.140625" customWidth="1"/>
    <col min="20" max="20" width="4.85546875" customWidth="1"/>
    <col min="21" max="41" width="4.140625" customWidth="1"/>
  </cols>
  <sheetData>
    <row r="1" spans="1:41" ht="17.25" customHeight="1" x14ac:dyDescent="0.25">
      <c r="A1" s="298" t="s">
        <v>1421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  <c r="AI1" s="298"/>
      <c r="AJ1" s="298"/>
      <c r="AK1" s="298"/>
      <c r="AL1" s="298"/>
      <c r="AM1" s="298"/>
      <c r="AN1" s="298"/>
      <c r="AO1" s="298"/>
    </row>
    <row r="2" spans="1:41" ht="17.25" customHeight="1" x14ac:dyDescent="0.25">
      <c r="A2" s="298" t="s">
        <v>1422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  <c r="AJ2" s="298"/>
      <c r="AK2" s="298"/>
      <c r="AL2" s="298"/>
      <c r="AM2" s="298"/>
      <c r="AN2" s="298"/>
      <c r="AO2" s="298"/>
    </row>
    <row r="3" spans="1:41" ht="12.75" customHeight="1" x14ac:dyDescent="0.2"/>
    <row r="4" spans="1:41" ht="19.5" customHeight="1" x14ac:dyDescent="0.25">
      <c r="C4" s="675" t="s">
        <v>1423</v>
      </c>
      <c r="D4" s="531"/>
      <c r="E4" s="525"/>
      <c r="F4" s="621" t="s">
        <v>233</v>
      </c>
      <c r="G4" s="676"/>
      <c r="H4" s="676"/>
      <c r="I4" s="676"/>
      <c r="J4" s="676"/>
      <c r="K4" s="676"/>
      <c r="L4" s="677"/>
      <c r="M4" s="677"/>
      <c r="N4" s="677"/>
      <c r="O4" s="677"/>
      <c r="P4" s="677"/>
      <c r="Q4" s="677"/>
      <c r="R4" s="677"/>
      <c r="S4" s="677"/>
      <c r="T4" s="677"/>
      <c r="U4" s="677"/>
    </row>
    <row r="5" spans="1:41" ht="19.5" customHeight="1" x14ac:dyDescent="0.25">
      <c r="C5" s="167" t="s">
        <v>1424</v>
      </c>
      <c r="D5" s="685"/>
      <c r="E5" s="517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513"/>
      <c r="Q5" s="513"/>
      <c r="R5" s="513"/>
      <c r="S5" s="513"/>
      <c r="T5" s="513"/>
      <c r="U5" s="513"/>
    </row>
    <row r="6" spans="1:41" ht="19.5" customHeight="1" x14ac:dyDescent="0.25">
      <c r="C6" s="167" t="s">
        <v>1425</v>
      </c>
      <c r="D6" s="685"/>
      <c r="E6" s="517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513"/>
      <c r="Q6" s="513"/>
      <c r="R6" s="513"/>
      <c r="S6" s="513"/>
      <c r="T6" s="513"/>
      <c r="U6" s="513"/>
    </row>
    <row r="7" spans="1:41" ht="19.5" customHeight="1" x14ac:dyDescent="0.2">
      <c r="D7" s="170"/>
      <c r="E7" s="170"/>
      <c r="F7" s="513"/>
      <c r="G7" s="513"/>
      <c r="H7" s="513"/>
      <c r="I7" s="513"/>
      <c r="J7" s="513"/>
      <c r="K7" s="513"/>
      <c r="L7" s="513"/>
      <c r="M7" s="513"/>
      <c r="N7" s="513"/>
      <c r="O7" s="513"/>
      <c r="P7" s="513"/>
      <c r="Q7" s="513"/>
      <c r="R7" s="513"/>
      <c r="S7" s="513"/>
      <c r="T7" s="513"/>
      <c r="U7" s="513"/>
    </row>
    <row r="8" spans="1:41" ht="19.5" customHeight="1" x14ac:dyDescent="0.2">
      <c r="A8" s="681"/>
      <c r="B8" s="511"/>
      <c r="C8" s="615"/>
      <c r="D8" s="511"/>
      <c r="E8" s="173"/>
      <c r="F8" s="514"/>
      <c r="G8" s="514"/>
      <c r="H8" s="514"/>
      <c r="I8" s="514"/>
      <c r="J8" s="514"/>
      <c r="K8" s="514"/>
      <c r="L8" s="514"/>
      <c r="M8" s="514"/>
      <c r="N8" s="514"/>
      <c r="O8" s="514"/>
      <c r="P8" s="514"/>
      <c r="Q8" s="514"/>
      <c r="R8" s="514"/>
      <c r="S8" s="514"/>
      <c r="T8" s="514"/>
      <c r="U8" s="514"/>
    </row>
    <row r="9" spans="1:41" ht="19.5" customHeight="1" x14ac:dyDescent="0.2">
      <c r="A9" s="299"/>
      <c r="B9" s="174"/>
      <c r="C9" s="175" t="s">
        <v>887</v>
      </c>
      <c r="D9" s="174"/>
      <c r="E9" s="174"/>
      <c r="F9" s="176"/>
      <c r="G9" s="177"/>
      <c r="H9" s="178"/>
      <c r="I9" s="178"/>
      <c r="J9" s="178"/>
      <c r="K9" s="178"/>
      <c r="L9" s="178"/>
      <c r="M9" s="177"/>
      <c r="N9" s="178"/>
      <c r="O9" s="178"/>
      <c r="P9" s="178"/>
      <c r="Q9" s="178"/>
      <c r="R9" s="178"/>
      <c r="S9" s="177"/>
      <c r="T9" s="178"/>
      <c r="U9" s="178"/>
    </row>
    <row r="10" spans="1:41" ht="19.5" customHeight="1" x14ac:dyDescent="0.2">
      <c r="A10" s="300"/>
      <c r="B10" s="180"/>
      <c r="C10" s="175" t="s">
        <v>888</v>
      </c>
      <c r="D10" s="180"/>
      <c r="E10" s="180"/>
      <c r="F10" s="176"/>
      <c r="G10" s="177"/>
      <c r="H10" s="178"/>
      <c r="I10" s="178"/>
      <c r="J10" s="178"/>
      <c r="K10" s="178"/>
      <c r="L10" s="178"/>
      <c r="M10" s="177"/>
      <c r="N10" s="178"/>
      <c r="O10" s="178"/>
      <c r="P10" s="178"/>
      <c r="Q10" s="178"/>
      <c r="R10" s="178"/>
      <c r="S10" s="177"/>
      <c r="T10" s="178"/>
      <c r="U10" s="178"/>
    </row>
    <row r="11" spans="1:41" ht="19.5" customHeight="1" x14ac:dyDescent="0.2">
      <c r="A11" s="300"/>
      <c r="B11" s="180"/>
      <c r="C11" s="175" t="s">
        <v>889</v>
      </c>
      <c r="D11" s="180"/>
      <c r="E11" s="180"/>
      <c r="F11" s="176"/>
      <c r="G11" s="177"/>
      <c r="H11" s="178"/>
      <c r="I11" s="178"/>
      <c r="J11" s="178"/>
      <c r="K11" s="178"/>
      <c r="L11" s="178"/>
      <c r="M11" s="177"/>
      <c r="N11" s="178"/>
      <c r="O11" s="178"/>
      <c r="P11" s="178"/>
      <c r="Q11" s="178"/>
      <c r="R11" s="178"/>
      <c r="S11" s="177"/>
      <c r="T11" s="178"/>
      <c r="U11" s="178"/>
    </row>
    <row r="12" spans="1:41" ht="30" customHeight="1" x14ac:dyDescent="0.2">
      <c r="A12" s="682" t="s">
        <v>1</v>
      </c>
      <c r="B12" s="525"/>
      <c r="C12" s="682" t="s">
        <v>890</v>
      </c>
      <c r="D12" s="683"/>
      <c r="E12" s="673" t="s">
        <v>891</v>
      </c>
      <c r="F12" s="599" t="s">
        <v>892</v>
      </c>
      <c r="G12" s="674" t="s">
        <v>1426</v>
      </c>
      <c r="H12" s="516"/>
      <c r="I12" s="516"/>
      <c r="J12" s="516"/>
      <c r="K12" s="516"/>
      <c r="L12" s="516"/>
      <c r="M12" s="516"/>
      <c r="N12" s="516"/>
      <c r="O12" s="516"/>
      <c r="P12" s="516"/>
      <c r="Q12" s="516"/>
      <c r="R12" s="516"/>
      <c r="S12" s="516"/>
      <c r="T12" s="516"/>
      <c r="U12" s="517"/>
    </row>
    <row r="13" spans="1:41" ht="19.5" customHeight="1" x14ac:dyDescent="0.2">
      <c r="A13" s="532"/>
      <c r="B13" s="521"/>
      <c r="C13" s="532"/>
      <c r="D13" s="684"/>
      <c r="E13" s="514"/>
      <c r="F13" s="514"/>
      <c r="G13" s="184">
        <v>1</v>
      </c>
      <c r="H13" s="185">
        <f t="shared" ref="H13:U13" si="0">G13+1</f>
        <v>2</v>
      </c>
      <c r="I13" s="185">
        <f t="shared" si="0"/>
        <v>3</v>
      </c>
      <c r="J13" s="185">
        <f t="shared" si="0"/>
        <v>4</v>
      </c>
      <c r="K13" s="185">
        <f t="shared" si="0"/>
        <v>5</v>
      </c>
      <c r="L13" s="185">
        <f t="shared" si="0"/>
        <v>6</v>
      </c>
      <c r="M13" s="185">
        <f t="shared" si="0"/>
        <v>7</v>
      </c>
      <c r="N13" s="185">
        <f t="shared" si="0"/>
        <v>8</v>
      </c>
      <c r="O13" s="185">
        <f t="shared" si="0"/>
        <v>9</v>
      </c>
      <c r="P13" s="185">
        <f t="shared" si="0"/>
        <v>10</v>
      </c>
      <c r="Q13" s="185">
        <f t="shared" si="0"/>
        <v>11</v>
      </c>
      <c r="R13" s="185">
        <f t="shared" si="0"/>
        <v>12</v>
      </c>
      <c r="S13" s="185">
        <f t="shared" si="0"/>
        <v>13</v>
      </c>
      <c r="T13" s="185">
        <f t="shared" si="0"/>
        <v>14</v>
      </c>
      <c r="U13" s="185">
        <f t="shared" si="0"/>
        <v>15</v>
      </c>
    </row>
    <row r="14" spans="1:41" ht="19.5" customHeight="1" x14ac:dyDescent="0.2">
      <c r="A14" s="301" t="s">
        <v>1108</v>
      </c>
      <c r="B14" s="302"/>
      <c r="C14" s="301" t="s">
        <v>1427</v>
      </c>
      <c r="D14" s="303"/>
      <c r="E14" s="304"/>
      <c r="F14" s="305"/>
      <c r="G14" s="184"/>
      <c r="H14" s="184"/>
      <c r="I14" s="184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41" ht="19.5" customHeight="1" x14ac:dyDescent="0.2">
      <c r="A15" s="301" t="s">
        <v>897</v>
      </c>
      <c r="B15" s="302"/>
      <c r="C15" s="301" t="s">
        <v>1235</v>
      </c>
      <c r="D15" s="303"/>
      <c r="E15" s="306"/>
      <c r="F15" s="305"/>
      <c r="G15" s="184"/>
      <c r="H15" s="184"/>
      <c r="I15" s="184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41" ht="15.75" customHeight="1" x14ac:dyDescent="0.25">
      <c r="A16" s="307"/>
      <c r="B16" s="186">
        <v>1</v>
      </c>
      <c r="C16" s="308" t="s">
        <v>1428</v>
      </c>
      <c r="D16" s="186"/>
      <c r="E16" s="186" t="s">
        <v>1429</v>
      </c>
      <c r="F16" s="212">
        <v>2</v>
      </c>
      <c r="G16" s="309"/>
      <c r="H16" s="309"/>
      <c r="I16" s="309"/>
      <c r="J16" s="310"/>
      <c r="K16" s="310"/>
      <c r="L16" s="310"/>
      <c r="M16" s="310"/>
      <c r="N16" s="310"/>
      <c r="O16" s="310"/>
      <c r="P16" s="310"/>
      <c r="Q16" s="310"/>
      <c r="R16" s="310"/>
      <c r="S16" s="310"/>
      <c r="T16" s="310"/>
      <c r="U16" s="310"/>
    </row>
    <row r="17" spans="1:21" ht="15.75" customHeight="1" x14ac:dyDescent="0.25">
      <c r="A17" s="307"/>
      <c r="B17" s="186"/>
      <c r="C17" s="308"/>
      <c r="D17" s="186"/>
      <c r="E17" s="186" t="s">
        <v>1430</v>
      </c>
      <c r="F17" s="212">
        <v>1</v>
      </c>
      <c r="G17" s="309"/>
      <c r="H17" s="309"/>
      <c r="I17" s="309"/>
      <c r="J17" s="310"/>
      <c r="K17" s="310"/>
      <c r="L17" s="310"/>
      <c r="M17" s="310"/>
      <c r="N17" s="310"/>
      <c r="O17" s="310"/>
      <c r="P17" s="310"/>
      <c r="Q17" s="310"/>
      <c r="R17" s="310"/>
      <c r="S17" s="310"/>
      <c r="T17" s="310"/>
      <c r="U17" s="310"/>
    </row>
    <row r="18" spans="1:21" ht="15.75" customHeight="1" x14ac:dyDescent="0.25">
      <c r="A18" s="307"/>
      <c r="B18" s="186"/>
      <c r="C18" s="308"/>
      <c r="D18" s="186"/>
      <c r="E18" s="186"/>
      <c r="F18" s="212"/>
      <c r="G18" s="309"/>
      <c r="H18" s="309"/>
      <c r="I18" s="309"/>
      <c r="J18" s="310"/>
      <c r="K18" s="310"/>
      <c r="L18" s="310"/>
      <c r="M18" s="310"/>
      <c r="N18" s="310"/>
      <c r="O18" s="310"/>
      <c r="P18" s="310"/>
      <c r="Q18" s="310"/>
      <c r="R18" s="310"/>
      <c r="S18" s="310"/>
      <c r="T18" s="310"/>
      <c r="U18" s="310"/>
    </row>
    <row r="19" spans="1:21" ht="15.75" customHeight="1" x14ac:dyDescent="0.25">
      <c r="A19" s="307"/>
      <c r="B19" s="186"/>
      <c r="C19" s="308" t="s">
        <v>1431</v>
      </c>
      <c r="D19" s="186"/>
      <c r="E19" s="186" t="s">
        <v>1432</v>
      </c>
      <c r="F19" s="311">
        <v>2</v>
      </c>
      <c r="G19" s="309"/>
      <c r="H19" s="309"/>
      <c r="I19" s="309"/>
      <c r="J19" s="310"/>
      <c r="K19" s="310"/>
      <c r="L19" s="310"/>
      <c r="M19" s="310"/>
      <c r="N19" s="310"/>
      <c r="O19" s="310"/>
      <c r="P19" s="310"/>
      <c r="Q19" s="310"/>
      <c r="R19" s="310"/>
      <c r="S19" s="310"/>
      <c r="T19" s="310"/>
      <c r="U19" s="310"/>
    </row>
    <row r="20" spans="1:21" ht="15.75" customHeight="1" x14ac:dyDescent="0.25">
      <c r="A20" s="312"/>
      <c r="B20" s="306"/>
      <c r="C20" s="312"/>
      <c r="D20" s="306"/>
      <c r="E20" s="302" t="s">
        <v>1433</v>
      </c>
      <c r="F20" s="311">
        <v>1</v>
      </c>
      <c r="G20" s="186"/>
      <c r="H20" s="186"/>
      <c r="I20" s="186"/>
      <c r="J20" s="187"/>
      <c r="K20" s="187"/>
      <c r="L20" s="187"/>
      <c r="M20" s="187"/>
      <c r="N20" s="8"/>
      <c r="O20" s="8"/>
      <c r="P20" s="8"/>
      <c r="Q20" s="8"/>
      <c r="R20" s="8"/>
      <c r="S20" s="8"/>
      <c r="T20" s="8"/>
      <c r="U20" s="8"/>
    </row>
    <row r="21" spans="1:21" ht="15" customHeight="1" x14ac:dyDescent="0.25">
      <c r="A21" s="308"/>
      <c r="B21" s="186"/>
      <c r="C21" s="308"/>
      <c r="D21" s="186"/>
      <c r="E21" s="313"/>
      <c r="F21" s="311"/>
      <c r="G21" s="186"/>
      <c r="H21" s="186"/>
      <c r="I21" s="186"/>
      <c r="J21" s="187"/>
      <c r="K21" s="187"/>
      <c r="L21" s="187"/>
      <c r="M21" s="187"/>
      <c r="N21" s="8"/>
      <c r="O21" s="8"/>
      <c r="P21" s="8"/>
      <c r="Q21" s="8"/>
      <c r="R21" s="8"/>
      <c r="S21" s="8"/>
      <c r="T21" s="8"/>
      <c r="U21" s="8"/>
    </row>
    <row r="22" spans="1:21" ht="15" customHeight="1" x14ac:dyDescent="0.25">
      <c r="A22" s="308"/>
      <c r="B22" s="186"/>
      <c r="C22" s="308"/>
      <c r="D22" s="186"/>
      <c r="E22" s="186"/>
      <c r="F22" s="212"/>
      <c r="G22" s="309"/>
      <c r="H22" s="309"/>
      <c r="I22" s="309"/>
      <c r="J22" s="310"/>
      <c r="K22" s="310"/>
      <c r="L22" s="310"/>
      <c r="M22" s="310"/>
      <c r="N22" s="310"/>
      <c r="O22" s="310"/>
      <c r="P22" s="310"/>
      <c r="Q22" s="310"/>
      <c r="R22" s="310"/>
      <c r="S22" s="310"/>
      <c r="T22" s="310"/>
      <c r="U22" s="310"/>
    </row>
    <row r="23" spans="1:21" ht="15" customHeight="1" x14ac:dyDescent="0.25">
      <c r="A23" s="308"/>
      <c r="B23" s="186"/>
      <c r="C23" s="308" t="s">
        <v>1434</v>
      </c>
      <c r="D23" s="186"/>
      <c r="E23" s="186"/>
      <c r="F23" s="212"/>
      <c r="G23" s="309"/>
      <c r="H23" s="309"/>
      <c r="I23" s="309"/>
      <c r="J23" s="310"/>
      <c r="K23" s="310"/>
      <c r="L23" s="310"/>
      <c r="M23" s="310"/>
      <c r="N23" s="310"/>
      <c r="O23" s="310"/>
      <c r="P23" s="310"/>
      <c r="Q23" s="310"/>
      <c r="R23" s="310"/>
      <c r="S23" s="310"/>
      <c r="T23" s="310"/>
      <c r="U23" s="310"/>
    </row>
    <row r="24" spans="1:21" ht="15" customHeight="1" x14ac:dyDescent="0.25">
      <c r="A24" s="308"/>
      <c r="B24" s="186"/>
      <c r="C24" s="308" t="s">
        <v>1435</v>
      </c>
      <c r="D24" s="186"/>
      <c r="E24" s="186"/>
      <c r="F24" s="212"/>
      <c r="G24" s="309"/>
      <c r="H24" s="309"/>
      <c r="I24" s="309"/>
      <c r="J24" s="310"/>
      <c r="K24" s="310"/>
      <c r="L24" s="310"/>
      <c r="M24" s="310"/>
      <c r="N24" s="310"/>
      <c r="O24" s="310"/>
      <c r="P24" s="310"/>
      <c r="Q24" s="310"/>
      <c r="R24" s="310"/>
      <c r="S24" s="310"/>
      <c r="T24" s="310"/>
      <c r="U24" s="310"/>
    </row>
    <row r="25" spans="1:21" ht="15" customHeight="1" x14ac:dyDescent="0.25">
      <c r="A25" s="308"/>
      <c r="B25" s="186"/>
      <c r="C25" s="308" t="s">
        <v>1436</v>
      </c>
      <c r="D25" s="186"/>
      <c r="E25" s="186" t="s">
        <v>1437</v>
      </c>
      <c r="F25" s="212">
        <v>2</v>
      </c>
      <c r="G25" s="309"/>
      <c r="H25" s="309"/>
      <c r="I25" s="309"/>
      <c r="J25" s="310"/>
      <c r="K25" s="310"/>
      <c r="L25" s="310"/>
      <c r="M25" s="310"/>
      <c r="N25" s="310"/>
      <c r="O25" s="310"/>
      <c r="P25" s="310"/>
      <c r="Q25" s="310"/>
      <c r="R25" s="310"/>
      <c r="S25" s="310"/>
      <c r="T25" s="310"/>
      <c r="U25" s="310"/>
    </row>
    <row r="26" spans="1:21" ht="15" customHeight="1" x14ac:dyDescent="0.25">
      <c r="A26" s="308"/>
      <c r="B26" s="186"/>
      <c r="C26" s="308"/>
      <c r="D26" s="186"/>
      <c r="E26" s="186" t="s">
        <v>1438</v>
      </c>
      <c r="F26" s="212">
        <v>1</v>
      </c>
      <c r="G26" s="309"/>
      <c r="H26" s="309"/>
      <c r="I26" s="309"/>
      <c r="J26" s="310"/>
      <c r="K26" s="310"/>
      <c r="L26" s="310"/>
      <c r="M26" s="310"/>
      <c r="N26" s="310"/>
      <c r="O26" s="310"/>
      <c r="P26" s="310"/>
      <c r="Q26" s="310"/>
      <c r="R26" s="310"/>
      <c r="S26" s="310"/>
      <c r="T26" s="310"/>
      <c r="U26" s="310"/>
    </row>
    <row r="27" spans="1:21" ht="15" customHeight="1" x14ac:dyDescent="0.25">
      <c r="A27" s="308"/>
      <c r="B27" s="186"/>
      <c r="C27" s="308"/>
      <c r="D27" s="186"/>
      <c r="E27" s="313"/>
      <c r="F27" s="311"/>
      <c r="G27" s="309"/>
      <c r="H27" s="309"/>
      <c r="I27" s="309"/>
      <c r="J27" s="310"/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0"/>
    </row>
    <row r="28" spans="1:21" ht="15" customHeight="1" x14ac:dyDescent="0.25">
      <c r="A28" s="308"/>
      <c r="B28" s="186"/>
      <c r="C28" s="308" t="s">
        <v>1439</v>
      </c>
      <c r="D28" s="186"/>
      <c r="E28" s="313" t="s">
        <v>1440</v>
      </c>
      <c r="F28" s="311">
        <v>2</v>
      </c>
      <c r="G28" s="186"/>
      <c r="H28" s="186"/>
      <c r="I28" s="186"/>
      <c r="J28" s="187"/>
      <c r="K28" s="187"/>
      <c r="L28" s="187"/>
      <c r="M28" s="187"/>
      <c r="N28" s="8"/>
      <c r="O28" s="8"/>
      <c r="P28" s="8"/>
      <c r="Q28" s="8"/>
      <c r="R28" s="8"/>
      <c r="S28" s="8"/>
      <c r="T28" s="8"/>
      <c r="U28" s="8"/>
    </row>
    <row r="29" spans="1:21" ht="15" customHeight="1" x14ac:dyDescent="0.25">
      <c r="A29" s="308"/>
      <c r="B29" s="186"/>
      <c r="C29" s="308"/>
      <c r="D29" s="186"/>
      <c r="E29" s="186" t="s">
        <v>1441</v>
      </c>
      <c r="F29" s="212">
        <v>1</v>
      </c>
      <c r="G29" s="309"/>
      <c r="H29" s="309"/>
      <c r="I29" s="309"/>
      <c r="J29" s="310"/>
      <c r="K29" s="310"/>
      <c r="L29" s="310"/>
      <c r="M29" s="310"/>
      <c r="N29" s="310"/>
      <c r="O29" s="310"/>
      <c r="P29" s="310"/>
      <c r="Q29" s="310"/>
      <c r="R29" s="310"/>
      <c r="S29" s="310"/>
      <c r="T29" s="310"/>
      <c r="U29" s="310"/>
    </row>
    <row r="30" spans="1:21" ht="15" customHeight="1" x14ac:dyDescent="0.25">
      <c r="A30" s="308"/>
      <c r="B30" s="186"/>
      <c r="C30" s="308"/>
      <c r="D30" s="186"/>
      <c r="E30" s="186"/>
      <c r="F30" s="212"/>
      <c r="G30" s="309"/>
      <c r="H30" s="309"/>
      <c r="I30" s="309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0"/>
    </row>
    <row r="31" spans="1:21" ht="15" customHeight="1" x14ac:dyDescent="0.25">
      <c r="A31" s="308"/>
      <c r="B31" s="186"/>
      <c r="C31" s="308" t="s">
        <v>1442</v>
      </c>
      <c r="D31" s="186"/>
      <c r="E31" s="186"/>
      <c r="F31" s="212"/>
      <c r="G31" s="309"/>
      <c r="H31" s="309"/>
      <c r="I31" s="309"/>
      <c r="J31" s="310"/>
      <c r="K31" s="310"/>
      <c r="L31" s="310"/>
      <c r="M31" s="310"/>
      <c r="N31" s="310"/>
      <c r="O31" s="310"/>
      <c r="P31" s="310"/>
      <c r="Q31" s="310"/>
      <c r="R31" s="310"/>
      <c r="S31" s="310"/>
      <c r="T31" s="310"/>
      <c r="U31" s="310"/>
    </row>
    <row r="32" spans="1:21" ht="15" customHeight="1" x14ac:dyDescent="0.25">
      <c r="A32" s="308"/>
      <c r="B32" s="186"/>
      <c r="C32" s="308" t="s">
        <v>1443</v>
      </c>
      <c r="D32" s="186"/>
      <c r="E32" s="186" t="s">
        <v>1444</v>
      </c>
      <c r="F32" s="212">
        <v>2</v>
      </c>
      <c r="G32" s="309"/>
      <c r="H32" s="309"/>
      <c r="I32" s="309"/>
      <c r="J32" s="310"/>
      <c r="K32" s="310"/>
      <c r="L32" s="310"/>
      <c r="M32" s="310"/>
      <c r="N32" s="310"/>
      <c r="O32" s="310"/>
      <c r="P32" s="310"/>
      <c r="Q32" s="310"/>
      <c r="R32" s="310"/>
      <c r="S32" s="310"/>
      <c r="T32" s="310"/>
      <c r="U32" s="310"/>
    </row>
    <row r="33" spans="1:21" ht="15" customHeight="1" x14ac:dyDescent="0.25">
      <c r="A33" s="308"/>
      <c r="B33" s="186"/>
      <c r="C33" s="308"/>
      <c r="D33" s="186"/>
      <c r="E33" s="186" t="s">
        <v>1445</v>
      </c>
      <c r="F33" s="212">
        <v>1</v>
      </c>
      <c r="G33" s="309"/>
      <c r="H33" s="309"/>
      <c r="I33" s="309"/>
      <c r="J33" s="310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</row>
    <row r="34" spans="1:21" ht="15" customHeight="1" x14ac:dyDescent="0.25">
      <c r="A34" s="308"/>
      <c r="B34" s="186"/>
      <c r="C34" s="308"/>
      <c r="D34" s="186"/>
      <c r="E34" s="186"/>
      <c r="F34" s="212"/>
      <c r="G34" s="191"/>
      <c r="H34" s="191"/>
      <c r="I34" s="191"/>
      <c r="J34" s="8"/>
      <c r="K34" s="8"/>
      <c r="L34" s="8"/>
      <c r="M34" s="187"/>
      <c r="N34" s="8"/>
      <c r="O34" s="8"/>
      <c r="P34" s="8"/>
      <c r="Q34" s="8"/>
      <c r="R34" s="8"/>
      <c r="S34" s="8"/>
      <c r="T34" s="8"/>
      <c r="U34" s="8"/>
    </row>
    <row r="35" spans="1:21" ht="15" customHeight="1" x14ac:dyDescent="0.25">
      <c r="A35" s="308"/>
      <c r="B35" s="186"/>
      <c r="C35" s="308" t="s">
        <v>1446</v>
      </c>
      <c r="D35" s="186"/>
      <c r="E35" s="186" t="s">
        <v>1447</v>
      </c>
      <c r="F35" s="212">
        <v>1</v>
      </c>
      <c r="G35" s="309"/>
      <c r="H35" s="309"/>
      <c r="I35" s="309"/>
      <c r="J35" s="310"/>
      <c r="K35" s="310"/>
      <c r="L35" s="310"/>
      <c r="M35" s="310"/>
      <c r="N35" s="310"/>
      <c r="O35" s="310"/>
      <c r="P35" s="310"/>
      <c r="Q35" s="310"/>
      <c r="R35" s="310"/>
      <c r="S35" s="310"/>
      <c r="T35" s="310"/>
      <c r="U35" s="310"/>
    </row>
    <row r="36" spans="1:21" ht="15" customHeight="1" x14ac:dyDescent="0.25">
      <c r="A36" s="308"/>
      <c r="B36" s="186"/>
      <c r="C36" s="308"/>
      <c r="D36" s="186"/>
      <c r="E36" s="313" t="s">
        <v>1448</v>
      </c>
      <c r="F36" s="311">
        <v>0</v>
      </c>
      <c r="G36" s="309"/>
      <c r="H36" s="309"/>
      <c r="I36" s="309"/>
      <c r="J36" s="310"/>
      <c r="K36" s="310"/>
      <c r="L36" s="310"/>
      <c r="M36" s="310"/>
      <c r="N36" s="310"/>
      <c r="O36" s="310"/>
      <c r="P36" s="310"/>
      <c r="Q36" s="310"/>
      <c r="R36" s="310"/>
      <c r="S36" s="310"/>
      <c r="T36" s="310"/>
      <c r="U36" s="310"/>
    </row>
    <row r="37" spans="1:21" ht="15" customHeight="1" x14ac:dyDescent="0.25">
      <c r="A37" s="308"/>
      <c r="B37" s="186"/>
      <c r="C37" s="308"/>
      <c r="D37" s="186"/>
      <c r="E37" s="313"/>
      <c r="F37" s="311"/>
      <c r="G37" s="309"/>
      <c r="H37" s="309"/>
      <c r="I37" s="309"/>
      <c r="J37" s="310"/>
      <c r="K37" s="310"/>
      <c r="L37" s="310"/>
      <c r="M37" s="310"/>
      <c r="N37" s="310"/>
      <c r="O37" s="310"/>
      <c r="P37" s="310"/>
      <c r="Q37" s="310"/>
      <c r="R37" s="310"/>
      <c r="S37" s="310"/>
      <c r="T37" s="310"/>
      <c r="U37" s="310"/>
    </row>
    <row r="38" spans="1:21" ht="15" customHeight="1" x14ac:dyDescent="0.25">
      <c r="A38" s="308"/>
      <c r="B38" s="186"/>
      <c r="C38" s="308" t="s">
        <v>1449</v>
      </c>
      <c r="D38" s="186"/>
      <c r="E38" s="313"/>
      <c r="F38" s="311"/>
      <c r="G38" s="309"/>
      <c r="H38" s="309"/>
      <c r="I38" s="309"/>
      <c r="J38" s="310"/>
      <c r="K38" s="310"/>
      <c r="L38" s="310"/>
      <c r="M38" s="310"/>
      <c r="N38" s="310"/>
      <c r="O38" s="310"/>
      <c r="P38" s="310"/>
      <c r="Q38" s="310"/>
      <c r="R38" s="310"/>
      <c r="S38" s="310"/>
      <c r="T38" s="310"/>
      <c r="U38" s="310"/>
    </row>
    <row r="39" spans="1:21" ht="15" customHeight="1" x14ac:dyDescent="0.25">
      <c r="A39" s="308"/>
      <c r="B39" s="186"/>
      <c r="C39" s="308" t="s">
        <v>1450</v>
      </c>
      <c r="D39" s="186"/>
      <c r="E39" s="313" t="s">
        <v>1451</v>
      </c>
      <c r="F39" s="311">
        <v>2</v>
      </c>
      <c r="G39" s="309"/>
      <c r="H39" s="309"/>
      <c r="I39" s="309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</row>
    <row r="40" spans="1:21" ht="15" customHeight="1" x14ac:dyDescent="0.25">
      <c r="A40" s="308"/>
      <c r="B40" s="186"/>
      <c r="C40" s="308"/>
      <c r="D40" s="186"/>
      <c r="E40" s="313" t="s">
        <v>1452</v>
      </c>
      <c r="F40" s="311">
        <v>1</v>
      </c>
      <c r="G40" s="309"/>
      <c r="H40" s="309"/>
      <c r="I40" s="309"/>
      <c r="J40" s="310"/>
      <c r="K40" s="310"/>
      <c r="L40" s="310"/>
      <c r="M40" s="310"/>
      <c r="N40" s="310"/>
      <c r="O40" s="310"/>
      <c r="P40" s="310"/>
      <c r="Q40" s="310"/>
      <c r="R40" s="310"/>
      <c r="S40" s="310"/>
      <c r="T40" s="310"/>
      <c r="U40" s="310"/>
    </row>
    <row r="41" spans="1:21" ht="15" customHeight="1" x14ac:dyDescent="0.25">
      <c r="A41" s="308"/>
      <c r="B41" s="186"/>
      <c r="C41" s="308"/>
      <c r="D41" s="186"/>
      <c r="E41" s="313" t="s">
        <v>1453</v>
      </c>
      <c r="F41" s="311">
        <v>0</v>
      </c>
      <c r="G41" s="309"/>
      <c r="H41" s="309"/>
      <c r="I41" s="309"/>
      <c r="J41" s="310"/>
      <c r="K41" s="310"/>
      <c r="L41" s="310"/>
      <c r="M41" s="310"/>
      <c r="N41" s="310"/>
      <c r="O41" s="310"/>
      <c r="P41" s="310"/>
      <c r="Q41" s="310"/>
      <c r="R41" s="310"/>
      <c r="S41" s="310"/>
      <c r="T41" s="310"/>
      <c r="U41" s="310"/>
    </row>
    <row r="42" spans="1:21" ht="15" customHeight="1" x14ac:dyDescent="0.25">
      <c r="A42" s="308"/>
      <c r="B42" s="186"/>
      <c r="C42" s="308"/>
      <c r="D42" s="186"/>
      <c r="E42" s="313"/>
      <c r="F42" s="311"/>
      <c r="G42" s="309"/>
      <c r="H42" s="309"/>
      <c r="I42" s="309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310"/>
      <c r="U42" s="310"/>
    </row>
    <row r="43" spans="1:21" ht="15" customHeight="1" x14ac:dyDescent="0.25">
      <c r="A43" s="308"/>
      <c r="B43" s="186"/>
      <c r="C43" s="308" t="s">
        <v>1454</v>
      </c>
      <c r="D43" s="186"/>
      <c r="E43" s="313" t="s">
        <v>1455</v>
      </c>
      <c r="F43" s="311">
        <v>3</v>
      </c>
      <c r="G43" s="309"/>
      <c r="H43" s="309"/>
      <c r="I43" s="309"/>
      <c r="J43" s="310"/>
      <c r="K43" s="310"/>
      <c r="L43" s="310"/>
      <c r="M43" s="310"/>
      <c r="N43" s="310"/>
      <c r="O43" s="310"/>
      <c r="P43" s="310"/>
      <c r="Q43" s="310"/>
      <c r="R43" s="310"/>
      <c r="S43" s="310"/>
      <c r="T43" s="310"/>
      <c r="U43" s="310"/>
    </row>
    <row r="44" spans="1:21" ht="15" customHeight="1" x14ac:dyDescent="0.25">
      <c r="A44" s="308"/>
      <c r="B44" s="186"/>
      <c r="C44" s="308"/>
      <c r="D44" s="186"/>
      <c r="E44" s="186" t="s">
        <v>1456</v>
      </c>
      <c r="F44" s="212">
        <v>1</v>
      </c>
      <c r="G44" s="309"/>
      <c r="H44" s="309"/>
      <c r="I44" s="309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</row>
    <row r="45" spans="1:21" ht="15" customHeight="1" x14ac:dyDescent="0.25">
      <c r="A45" s="308"/>
      <c r="B45" s="186"/>
      <c r="C45" s="308"/>
      <c r="D45" s="186"/>
      <c r="E45" s="313" t="s">
        <v>1448</v>
      </c>
      <c r="F45" s="311">
        <v>0</v>
      </c>
      <c r="G45" s="309"/>
      <c r="H45" s="309"/>
      <c r="I45" s="309"/>
      <c r="J45" s="310"/>
      <c r="K45" s="310"/>
      <c r="L45" s="310"/>
      <c r="M45" s="310"/>
      <c r="N45" s="310"/>
      <c r="O45" s="310"/>
      <c r="P45" s="310"/>
      <c r="Q45" s="310"/>
      <c r="R45" s="310"/>
      <c r="S45" s="310"/>
      <c r="T45" s="310"/>
      <c r="U45" s="310"/>
    </row>
    <row r="46" spans="1:21" ht="15" customHeight="1" x14ac:dyDescent="0.25">
      <c r="A46" s="308"/>
      <c r="B46" s="186"/>
      <c r="C46" s="308"/>
      <c r="D46" s="186"/>
      <c r="E46" s="314"/>
      <c r="F46" s="311"/>
      <c r="G46" s="309"/>
      <c r="H46" s="309"/>
      <c r="I46" s="309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</row>
    <row r="47" spans="1:21" ht="15" customHeight="1" x14ac:dyDescent="0.25">
      <c r="A47" s="308"/>
      <c r="B47" s="186"/>
      <c r="C47" s="308" t="s">
        <v>1457</v>
      </c>
      <c r="D47" s="186"/>
      <c r="E47" s="187" t="s">
        <v>1447</v>
      </c>
      <c r="F47" s="311">
        <v>2</v>
      </c>
      <c r="G47" s="309"/>
      <c r="H47" s="309"/>
      <c r="I47" s="309"/>
      <c r="J47" s="310"/>
      <c r="K47" s="310"/>
      <c r="L47" s="310"/>
      <c r="M47" s="310"/>
      <c r="N47" s="310"/>
      <c r="O47" s="310"/>
      <c r="P47" s="310"/>
      <c r="Q47" s="310"/>
      <c r="R47" s="310"/>
      <c r="S47" s="310"/>
      <c r="T47" s="310"/>
      <c r="U47" s="310"/>
    </row>
    <row r="48" spans="1:21" ht="15" customHeight="1" x14ac:dyDescent="0.25">
      <c r="A48" s="308"/>
      <c r="B48" s="186"/>
      <c r="C48" s="308" t="s">
        <v>1458</v>
      </c>
      <c r="D48" s="186"/>
      <c r="E48" s="313" t="s">
        <v>1453</v>
      </c>
      <c r="F48" s="311">
        <v>0</v>
      </c>
      <c r="G48" s="309"/>
      <c r="H48" s="309"/>
      <c r="I48" s="309"/>
      <c r="J48" s="310"/>
      <c r="K48" s="310"/>
      <c r="L48" s="310"/>
      <c r="M48" s="310"/>
      <c r="N48" s="310"/>
      <c r="O48" s="310"/>
      <c r="P48" s="310"/>
      <c r="Q48" s="310"/>
      <c r="R48" s="310"/>
      <c r="S48" s="310"/>
      <c r="T48" s="310"/>
      <c r="U48" s="310"/>
    </row>
    <row r="49" spans="1:21" ht="15" customHeight="1" x14ac:dyDescent="0.25">
      <c r="A49" s="308"/>
      <c r="B49" s="186"/>
      <c r="C49" s="308"/>
      <c r="D49" s="186"/>
      <c r="E49" s="313"/>
      <c r="F49" s="311"/>
      <c r="G49" s="191"/>
      <c r="H49" s="191"/>
      <c r="I49" s="191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</row>
    <row r="50" spans="1:21" ht="15" customHeight="1" x14ac:dyDescent="0.25">
      <c r="A50" s="308"/>
      <c r="B50" s="186"/>
      <c r="C50" s="308" t="s">
        <v>1459</v>
      </c>
      <c r="D50" s="186"/>
      <c r="E50" s="313" t="s">
        <v>1447</v>
      </c>
      <c r="F50" s="311">
        <v>2</v>
      </c>
      <c r="G50" s="309"/>
      <c r="H50" s="309"/>
      <c r="I50" s="309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</row>
    <row r="51" spans="1:21" ht="15" customHeight="1" x14ac:dyDescent="0.25">
      <c r="A51" s="308"/>
      <c r="B51" s="186"/>
      <c r="C51" s="308"/>
      <c r="D51" s="186"/>
      <c r="E51" s="313" t="s">
        <v>1453</v>
      </c>
      <c r="F51" s="311">
        <v>0</v>
      </c>
      <c r="G51" s="309"/>
      <c r="H51" s="309"/>
      <c r="I51" s="309"/>
      <c r="J51" s="310"/>
      <c r="K51" s="310"/>
      <c r="L51" s="310"/>
      <c r="M51" s="310"/>
      <c r="N51" s="310"/>
      <c r="O51" s="310"/>
      <c r="P51" s="310"/>
      <c r="Q51" s="310"/>
      <c r="R51" s="310"/>
      <c r="S51" s="310"/>
      <c r="T51" s="310"/>
      <c r="U51" s="310"/>
    </row>
    <row r="52" spans="1:21" ht="15" customHeight="1" x14ac:dyDescent="0.25">
      <c r="A52" s="308"/>
      <c r="B52" s="186"/>
      <c r="C52" s="308"/>
      <c r="D52" s="186"/>
      <c r="E52" s="313"/>
      <c r="F52" s="311"/>
      <c r="G52" s="309"/>
      <c r="H52" s="309"/>
      <c r="I52" s="309"/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</row>
    <row r="53" spans="1:21" ht="15" customHeight="1" x14ac:dyDescent="0.25">
      <c r="A53" s="308"/>
      <c r="B53" s="186"/>
      <c r="C53" s="308"/>
      <c r="D53" s="186"/>
      <c r="E53" s="313"/>
      <c r="F53" s="311"/>
      <c r="G53" s="309"/>
      <c r="H53" s="309"/>
      <c r="I53" s="309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310"/>
      <c r="U53" s="310"/>
    </row>
    <row r="54" spans="1:21" ht="15" customHeight="1" x14ac:dyDescent="0.25">
      <c r="A54" s="308"/>
      <c r="B54" s="186"/>
      <c r="C54" s="308" t="s">
        <v>1460</v>
      </c>
      <c r="D54" s="186"/>
      <c r="E54" s="313" t="s">
        <v>1461</v>
      </c>
      <c r="F54" s="311">
        <v>2</v>
      </c>
      <c r="G54" s="191"/>
      <c r="H54" s="191"/>
      <c r="I54" s="191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</row>
    <row r="55" spans="1:21" ht="15" customHeight="1" x14ac:dyDescent="0.25">
      <c r="A55" s="308"/>
      <c r="B55" s="186"/>
      <c r="C55" s="308"/>
      <c r="D55" s="186"/>
      <c r="E55" s="313" t="s">
        <v>1462</v>
      </c>
      <c r="F55" s="311">
        <v>1</v>
      </c>
      <c r="G55" s="309"/>
      <c r="H55" s="309"/>
      <c r="I55" s="309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10"/>
    </row>
    <row r="56" spans="1:21" ht="15" customHeight="1" x14ac:dyDescent="0.25">
      <c r="A56" s="308"/>
      <c r="B56" s="186"/>
      <c r="C56" s="308"/>
      <c r="D56" s="186"/>
      <c r="E56" s="313"/>
      <c r="F56" s="311"/>
      <c r="G56" s="309"/>
      <c r="H56" s="309"/>
      <c r="I56" s="309"/>
      <c r="J56" s="310"/>
      <c r="K56" s="310"/>
      <c r="L56" s="310"/>
      <c r="M56" s="310"/>
      <c r="N56" s="310"/>
      <c r="O56" s="310"/>
      <c r="P56" s="310"/>
      <c r="Q56" s="310"/>
      <c r="R56" s="310"/>
      <c r="S56" s="310"/>
      <c r="T56" s="310"/>
      <c r="U56" s="310"/>
    </row>
    <row r="57" spans="1:21" ht="15" customHeight="1" x14ac:dyDescent="0.25">
      <c r="A57" s="308"/>
      <c r="B57" s="186"/>
      <c r="C57" s="308" t="s">
        <v>1463</v>
      </c>
      <c r="D57" s="186"/>
      <c r="E57" s="313"/>
      <c r="F57" s="311"/>
      <c r="G57" s="309"/>
      <c r="H57" s="309"/>
      <c r="I57" s="309"/>
      <c r="J57" s="310"/>
      <c r="K57" s="310"/>
      <c r="L57" s="310"/>
      <c r="M57" s="310"/>
      <c r="N57" s="310"/>
      <c r="O57" s="310"/>
      <c r="P57" s="310"/>
      <c r="Q57" s="310"/>
      <c r="R57" s="310"/>
      <c r="S57" s="310"/>
      <c r="T57" s="310"/>
      <c r="U57" s="310"/>
    </row>
    <row r="58" spans="1:21" ht="15" customHeight="1" x14ac:dyDescent="0.25">
      <c r="A58" s="308"/>
      <c r="B58" s="186"/>
      <c r="C58" s="308" t="s">
        <v>1464</v>
      </c>
      <c r="D58" s="186"/>
      <c r="E58" s="313" t="s">
        <v>1461</v>
      </c>
      <c r="F58" s="311">
        <v>2</v>
      </c>
      <c r="G58" s="309"/>
      <c r="H58" s="309"/>
      <c r="I58" s="309"/>
      <c r="J58" s="310"/>
      <c r="K58" s="310"/>
      <c r="L58" s="310"/>
      <c r="M58" s="310"/>
      <c r="N58" s="310"/>
      <c r="O58" s="310"/>
      <c r="P58" s="310"/>
      <c r="Q58" s="310"/>
      <c r="R58" s="310"/>
      <c r="S58" s="310"/>
      <c r="T58" s="310"/>
      <c r="U58" s="310"/>
    </row>
    <row r="59" spans="1:21" ht="15" customHeight="1" x14ac:dyDescent="0.25">
      <c r="A59" s="312"/>
      <c r="B59" s="306"/>
      <c r="C59" s="312" t="s">
        <v>1465</v>
      </c>
      <c r="D59" s="186"/>
      <c r="E59" s="313" t="s">
        <v>1466</v>
      </c>
      <c r="F59" s="311">
        <v>1</v>
      </c>
      <c r="G59" s="186"/>
      <c r="H59" s="186"/>
      <c r="I59" s="186"/>
      <c r="J59" s="187"/>
      <c r="K59" s="187"/>
      <c r="L59" s="187"/>
      <c r="M59" s="187"/>
      <c r="N59" s="8"/>
      <c r="O59" s="8"/>
      <c r="P59" s="8"/>
      <c r="Q59" s="8"/>
      <c r="R59" s="8"/>
      <c r="S59" s="8"/>
      <c r="T59" s="8"/>
      <c r="U59" s="8"/>
    </row>
    <row r="60" spans="1:21" ht="15" customHeight="1" x14ac:dyDescent="0.25">
      <c r="A60" s="312"/>
      <c r="B60" s="186"/>
      <c r="C60" s="308" t="s">
        <v>1467</v>
      </c>
      <c r="D60" s="186"/>
      <c r="E60" s="313"/>
      <c r="F60" s="311"/>
      <c r="G60" s="186"/>
      <c r="H60" s="186"/>
      <c r="I60" s="186"/>
      <c r="J60" s="187"/>
      <c r="K60" s="187"/>
      <c r="L60" s="187"/>
      <c r="M60" s="187"/>
      <c r="N60" s="8"/>
      <c r="O60" s="8"/>
      <c r="P60" s="8"/>
      <c r="Q60" s="8"/>
      <c r="R60" s="8"/>
      <c r="S60" s="8"/>
      <c r="T60" s="8"/>
      <c r="U60" s="8"/>
    </row>
    <row r="61" spans="1:21" ht="15" customHeight="1" x14ac:dyDescent="0.25">
      <c r="A61" s="308"/>
      <c r="B61" s="186"/>
      <c r="C61" s="308" t="s">
        <v>1468</v>
      </c>
      <c r="D61" s="186"/>
      <c r="E61" s="313"/>
      <c r="F61" s="311"/>
      <c r="G61" s="309"/>
      <c r="H61" s="309"/>
      <c r="I61" s="309"/>
      <c r="J61" s="310"/>
      <c r="K61" s="310"/>
      <c r="L61" s="310"/>
      <c r="M61" s="310"/>
      <c r="N61" s="310"/>
      <c r="O61" s="310"/>
      <c r="P61" s="310"/>
      <c r="Q61" s="310"/>
      <c r="R61" s="310"/>
      <c r="S61" s="310"/>
      <c r="T61" s="310"/>
      <c r="U61" s="310"/>
    </row>
    <row r="62" spans="1:21" ht="15" customHeight="1" x14ac:dyDescent="0.25">
      <c r="A62" s="308"/>
      <c r="B62" s="186"/>
      <c r="C62" s="308"/>
      <c r="D62" s="186"/>
      <c r="E62" s="313"/>
      <c r="F62" s="311"/>
      <c r="G62" s="309"/>
      <c r="H62" s="309"/>
      <c r="I62" s="309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10"/>
    </row>
    <row r="63" spans="1:21" ht="15" customHeight="1" x14ac:dyDescent="0.25">
      <c r="A63" s="308"/>
      <c r="B63" s="186"/>
      <c r="C63" s="308" t="s">
        <v>1469</v>
      </c>
      <c r="D63" s="186"/>
      <c r="E63" s="313"/>
      <c r="F63" s="311"/>
      <c r="G63" s="309"/>
      <c r="H63" s="309"/>
      <c r="I63" s="309"/>
      <c r="J63" s="310"/>
      <c r="K63" s="310"/>
      <c r="L63" s="310"/>
      <c r="M63" s="310"/>
      <c r="N63" s="310"/>
      <c r="O63" s="310"/>
      <c r="P63" s="310"/>
      <c r="Q63" s="310"/>
      <c r="R63" s="310"/>
      <c r="S63" s="310"/>
      <c r="T63" s="310"/>
      <c r="U63" s="310"/>
    </row>
    <row r="64" spans="1:21" ht="15" customHeight="1" x14ac:dyDescent="0.25">
      <c r="A64" s="308"/>
      <c r="B64" s="186"/>
      <c r="C64" s="308" t="s">
        <v>1470</v>
      </c>
      <c r="D64" s="186"/>
      <c r="E64" s="313" t="s">
        <v>1461</v>
      </c>
      <c r="F64" s="311">
        <v>3</v>
      </c>
      <c r="G64" s="309"/>
      <c r="H64" s="309"/>
      <c r="I64" s="309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0"/>
      <c r="U64" s="310"/>
    </row>
    <row r="65" spans="1:21" ht="15" customHeight="1" x14ac:dyDescent="0.25">
      <c r="A65" s="308"/>
      <c r="B65" s="186"/>
      <c r="C65" s="308" t="s">
        <v>1471</v>
      </c>
      <c r="D65" s="186"/>
      <c r="E65" s="313" t="s">
        <v>1472</v>
      </c>
      <c r="F65" s="311">
        <v>2</v>
      </c>
      <c r="G65" s="309"/>
      <c r="H65" s="309"/>
      <c r="I65" s="309"/>
      <c r="J65" s="310"/>
      <c r="K65" s="310"/>
      <c r="L65" s="310"/>
      <c r="M65" s="310"/>
      <c r="N65" s="310"/>
      <c r="O65" s="310"/>
      <c r="P65" s="310"/>
      <c r="Q65" s="310"/>
      <c r="R65" s="310"/>
      <c r="S65" s="310"/>
      <c r="T65" s="310"/>
      <c r="U65" s="310"/>
    </row>
    <row r="66" spans="1:21" ht="15" customHeight="1" x14ac:dyDescent="0.25">
      <c r="A66" s="308"/>
      <c r="B66" s="186"/>
      <c r="C66" s="308" t="s">
        <v>1473</v>
      </c>
      <c r="D66" s="186"/>
      <c r="E66" s="313" t="s">
        <v>1474</v>
      </c>
      <c r="F66" s="311">
        <v>1</v>
      </c>
      <c r="G66" s="309"/>
      <c r="H66" s="309"/>
      <c r="I66" s="309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0"/>
    </row>
    <row r="67" spans="1:21" ht="15" customHeight="1" x14ac:dyDescent="0.25">
      <c r="A67" s="308"/>
      <c r="B67" s="186"/>
      <c r="C67" s="308" t="s">
        <v>1475</v>
      </c>
      <c r="D67" s="186"/>
      <c r="E67" s="313"/>
      <c r="F67" s="311"/>
      <c r="G67" s="309"/>
      <c r="H67" s="309"/>
      <c r="I67" s="309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0"/>
    </row>
    <row r="68" spans="1:21" ht="15" customHeight="1" x14ac:dyDescent="0.25">
      <c r="A68" s="308"/>
      <c r="B68" s="186"/>
      <c r="C68" s="308" t="s">
        <v>1476</v>
      </c>
      <c r="D68" s="186"/>
      <c r="E68" s="313"/>
      <c r="F68" s="311"/>
      <c r="G68" s="309"/>
      <c r="H68" s="309"/>
      <c r="I68" s="309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0"/>
    </row>
    <row r="69" spans="1:21" ht="15" customHeight="1" x14ac:dyDescent="0.25">
      <c r="A69" s="308"/>
      <c r="B69" s="186"/>
      <c r="C69" s="308"/>
      <c r="D69" s="186"/>
      <c r="E69" s="313"/>
      <c r="F69" s="311"/>
      <c r="G69" s="309"/>
      <c r="H69" s="309"/>
      <c r="I69" s="309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0"/>
    </row>
    <row r="70" spans="1:21" ht="15" customHeight="1" x14ac:dyDescent="0.25">
      <c r="A70" s="308"/>
      <c r="B70" s="186"/>
      <c r="C70" s="308" t="s">
        <v>1477</v>
      </c>
      <c r="D70" s="186"/>
      <c r="E70" s="313"/>
      <c r="F70" s="311"/>
      <c r="G70" s="309"/>
      <c r="H70" s="309"/>
      <c r="I70" s="309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0"/>
    </row>
    <row r="71" spans="1:21" ht="15" customHeight="1" x14ac:dyDescent="0.25">
      <c r="A71" s="308"/>
      <c r="B71" s="186"/>
      <c r="C71" s="308" t="s">
        <v>1478</v>
      </c>
      <c r="D71" s="186"/>
      <c r="E71" s="313" t="s">
        <v>1479</v>
      </c>
      <c r="F71" s="311">
        <v>2</v>
      </c>
      <c r="G71" s="186"/>
      <c r="H71" s="186"/>
      <c r="I71" s="186"/>
      <c r="J71" s="187"/>
      <c r="K71" s="187"/>
      <c r="L71" s="187"/>
      <c r="M71" s="187"/>
      <c r="N71" s="8"/>
      <c r="O71" s="8"/>
      <c r="P71" s="8"/>
      <c r="Q71" s="8"/>
      <c r="R71" s="8"/>
      <c r="S71" s="8"/>
      <c r="T71" s="8"/>
      <c r="U71" s="8"/>
    </row>
    <row r="72" spans="1:21" ht="15" customHeight="1" x14ac:dyDescent="0.25">
      <c r="A72" s="308"/>
      <c r="B72" s="186"/>
      <c r="C72" s="308" t="s">
        <v>1480</v>
      </c>
      <c r="D72" s="186"/>
      <c r="E72" s="314" t="s">
        <v>1481</v>
      </c>
      <c r="F72" s="311">
        <v>1</v>
      </c>
      <c r="G72" s="309"/>
      <c r="H72" s="309"/>
      <c r="I72" s="309"/>
      <c r="J72" s="310"/>
      <c r="K72" s="310"/>
      <c r="L72" s="310"/>
      <c r="M72" s="310"/>
      <c r="N72" s="310"/>
      <c r="O72" s="310"/>
      <c r="P72" s="310"/>
      <c r="Q72" s="310"/>
      <c r="R72" s="310"/>
      <c r="S72" s="310"/>
      <c r="T72" s="310"/>
      <c r="U72" s="310"/>
    </row>
    <row r="73" spans="1:21" ht="15" customHeight="1" x14ac:dyDescent="0.25">
      <c r="A73" s="308"/>
      <c r="B73" s="186"/>
      <c r="C73" s="308" t="s">
        <v>1482</v>
      </c>
      <c r="D73" s="186"/>
      <c r="E73" s="313" t="s">
        <v>1260</v>
      </c>
      <c r="F73" s="311">
        <v>0</v>
      </c>
      <c r="G73" s="309"/>
      <c r="H73" s="309"/>
      <c r="I73" s="309"/>
      <c r="J73" s="310"/>
      <c r="K73" s="310"/>
      <c r="L73" s="310"/>
      <c r="M73" s="310"/>
      <c r="N73" s="310"/>
      <c r="O73" s="310"/>
      <c r="P73" s="310"/>
      <c r="Q73" s="310"/>
      <c r="R73" s="310"/>
      <c r="S73" s="310"/>
      <c r="T73" s="310"/>
      <c r="U73" s="310"/>
    </row>
    <row r="74" spans="1:21" ht="15" customHeight="1" x14ac:dyDescent="0.25">
      <c r="A74" s="308"/>
      <c r="B74" s="186"/>
      <c r="C74" s="308" t="s">
        <v>1483</v>
      </c>
      <c r="D74" s="186"/>
      <c r="E74" s="313"/>
      <c r="F74" s="311"/>
      <c r="G74" s="309"/>
      <c r="H74" s="309"/>
      <c r="I74" s="309"/>
      <c r="J74" s="310"/>
      <c r="K74" s="310"/>
      <c r="L74" s="310"/>
      <c r="M74" s="310"/>
      <c r="N74" s="310"/>
      <c r="O74" s="310"/>
      <c r="P74" s="310"/>
      <c r="Q74" s="310"/>
      <c r="R74" s="310"/>
      <c r="S74" s="310"/>
      <c r="T74" s="310"/>
      <c r="U74" s="310"/>
    </row>
    <row r="75" spans="1:21" ht="15" customHeight="1" x14ac:dyDescent="0.25">
      <c r="A75" s="308"/>
      <c r="B75" s="186"/>
      <c r="C75" s="308"/>
      <c r="D75" s="186"/>
      <c r="E75" s="313"/>
      <c r="F75" s="311"/>
      <c r="G75" s="309"/>
      <c r="H75" s="309"/>
      <c r="I75" s="309"/>
      <c r="J75" s="310"/>
      <c r="K75" s="310"/>
      <c r="L75" s="310"/>
      <c r="M75" s="310"/>
      <c r="N75" s="310"/>
      <c r="O75" s="310"/>
      <c r="P75" s="310"/>
      <c r="Q75" s="310"/>
      <c r="R75" s="310"/>
      <c r="S75" s="310"/>
      <c r="T75" s="310"/>
      <c r="U75" s="310"/>
    </row>
    <row r="76" spans="1:21" ht="15" customHeight="1" x14ac:dyDescent="0.25">
      <c r="A76" s="308"/>
      <c r="B76" s="186"/>
      <c r="C76" s="308" t="s">
        <v>1484</v>
      </c>
      <c r="D76" s="186"/>
      <c r="E76" s="313"/>
      <c r="F76" s="311"/>
      <c r="G76" s="309"/>
      <c r="H76" s="309"/>
      <c r="I76" s="309"/>
      <c r="J76" s="310"/>
      <c r="K76" s="310"/>
      <c r="L76" s="310"/>
      <c r="M76" s="310"/>
      <c r="N76" s="310"/>
      <c r="O76" s="310"/>
      <c r="P76" s="310"/>
      <c r="Q76" s="310"/>
      <c r="R76" s="310"/>
      <c r="S76" s="310"/>
      <c r="T76" s="310"/>
      <c r="U76" s="310"/>
    </row>
    <row r="77" spans="1:21" ht="15" customHeight="1" x14ac:dyDescent="0.25">
      <c r="A77" s="308"/>
      <c r="B77" s="186"/>
      <c r="C77" s="308" t="s">
        <v>1485</v>
      </c>
      <c r="D77" s="186"/>
      <c r="E77" s="186"/>
      <c r="F77" s="212"/>
      <c r="G77" s="191"/>
      <c r="H77" s="191"/>
      <c r="I77" s="191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</row>
    <row r="78" spans="1:21" ht="15" customHeight="1" x14ac:dyDescent="0.25">
      <c r="A78" s="308"/>
      <c r="B78" s="186"/>
      <c r="C78" s="308" t="s">
        <v>1486</v>
      </c>
      <c r="D78" s="186"/>
      <c r="E78" s="186" t="s">
        <v>1487</v>
      </c>
      <c r="F78" s="212">
        <v>3</v>
      </c>
      <c r="G78" s="309"/>
      <c r="H78" s="309"/>
      <c r="I78" s="309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</row>
    <row r="79" spans="1:21" ht="15" customHeight="1" x14ac:dyDescent="0.25">
      <c r="A79" s="308"/>
      <c r="B79" s="186"/>
      <c r="C79" s="308"/>
      <c r="D79" s="186"/>
      <c r="E79" s="186" t="s">
        <v>1488</v>
      </c>
      <c r="F79" s="212">
        <v>2</v>
      </c>
      <c r="G79" s="309"/>
      <c r="H79" s="309"/>
      <c r="I79" s="309"/>
      <c r="J79" s="310"/>
      <c r="K79" s="310"/>
      <c r="L79" s="310"/>
      <c r="M79" s="310"/>
      <c r="N79" s="310"/>
      <c r="O79" s="310"/>
      <c r="P79" s="310"/>
      <c r="Q79" s="310"/>
      <c r="R79" s="310"/>
      <c r="S79" s="310"/>
      <c r="T79" s="310"/>
      <c r="U79" s="310"/>
    </row>
    <row r="80" spans="1:21" ht="15" customHeight="1" x14ac:dyDescent="0.25">
      <c r="A80" s="308"/>
      <c r="B80" s="186"/>
      <c r="C80" s="308"/>
      <c r="D80" s="186"/>
      <c r="E80" s="186" t="s">
        <v>1489</v>
      </c>
      <c r="F80" s="212">
        <v>1</v>
      </c>
      <c r="G80" s="309"/>
      <c r="H80" s="309"/>
      <c r="I80" s="309"/>
      <c r="J80" s="310"/>
      <c r="K80" s="310"/>
      <c r="L80" s="310"/>
      <c r="M80" s="310"/>
      <c r="N80" s="310"/>
      <c r="O80" s="310"/>
      <c r="P80" s="310"/>
      <c r="Q80" s="310"/>
      <c r="R80" s="310"/>
      <c r="S80" s="310"/>
      <c r="T80" s="310"/>
      <c r="U80" s="310"/>
    </row>
    <row r="81" spans="1:21" ht="15" customHeight="1" x14ac:dyDescent="0.25">
      <c r="A81" s="308"/>
      <c r="B81" s="186"/>
      <c r="C81" s="308"/>
      <c r="D81" s="186"/>
      <c r="E81" s="186"/>
      <c r="F81" s="212"/>
      <c r="G81" s="309"/>
      <c r="H81" s="309"/>
      <c r="I81" s="309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0"/>
      <c r="U81" s="310"/>
    </row>
    <row r="82" spans="1:21" ht="15" customHeight="1" x14ac:dyDescent="0.25">
      <c r="A82" s="308"/>
      <c r="B82" s="186"/>
      <c r="C82" s="308" t="s">
        <v>1490</v>
      </c>
      <c r="D82" s="186"/>
      <c r="E82" s="186" t="s">
        <v>1491</v>
      </c>
      <c r="F82" s="212">
        <v>2</v>
      </c>
      <c r="G82" s="309"/>
      <c r="H82" s="309"/>
      <c r="I82" s="309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0"/>
      <c r="U82" s="310"/>
    </row>
    <row r="83" spans="1:21" ht="15" customHeight="1" x14ac:dyDescent="0.25">
      <c r="A83" s="308"/>
      <c r="B83" s="186"/>
      <c r="C83" s="308"/>
      <c r="D83" s="186"/>
      <c r="E83" s="186" t="s">
        <v>1492</v>
      </c>
      <c r="F83" s="212">
        <v>1</v>
      </c>
      <c r="G83" s="309"/>
      <c r="H83" s="309"/>
      <c r="I83" s="309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0"/>
      <c r="U83" s="310"/>
    </row>
    <row r="84" spans="1:21" ht="15" customHeight="1" x14ac:dyDescent="0.25">
      <c r="A84" s="308"/>
      <c r="B84" s="186"/>
      <c r="C84" s="308"/>
      <c r="D84" s="186"/>
      <c r="E84" s="186" t="s">
        <v>1493</v>
      </c>
      <c r="F84" s="212">
        <v>0</v>
      </c>
      <c r="G84" s="309"/>
      <c r="H84" s="309"/>
      <c r="I84" s="309"/>
      <c r="J84" s="310"/>
      <c r="K84" s="310"/>
      <c r="L84" s="310"/>
      <c r="M84" s="310"/>
      <c r="N84" s="310"/>
      <c r="O84" s="310"/>
      <c r="P84" s="310"/>
      <c r="Q84" s="310"/>
      <c r="R84" s="310"/>
      <c r="S84" s="310"/>
      <c r="T84" s="310"/>
      <c r="U84" s="310"/>
    </row>
    <row r="85" spans="1:21" ht="15" customHeight="1" x14ac:dyDescent="0.25">
      <c r="A85" s="308"/>
      <c r="B85" s="186"/>
      <c r="C85" s="308"/>
      <c r="D85" s="186"/>
      <c r="E85" s="186"/>
      <c r="F85" s="212"/>
      <c r="G85" s="309"/>
      <c r="H85" s="309"/>
      <c r="I85" s="309"/>
      <c r="J85" s="310"/>
      <c r="K85" s="310"/>
      <c r="L85" s="310"/>
      <c r="M85" s="310"/>
      <c r="N85" s="310"/>
      <c r="O85" s="310"/>
      <c r="P85" s="310"/>
      <c r="Q85" s="310"/>
      <c r="R85" s="310"/>
      <c r="S85" s="310"/>
      <c r="T85" s="310"/>
      <c r="U85" s="310"/>
    </row>
    <row r="86" spans="1:21" ht="15" customHeight="1" x14ac:dyDescent="0.25">
      <c r="A86" s="308"/>
      <c r="B86" s="186"/>
      <c r="C86" s="308" t="s">
        <v>1494</v>
      </c>
      <c r="D86" s="186"/>
      <c r="E86" s="186" t="s">
        <v>1491</v>
      </c>
      <c r="F86" s="212">
        <v>2</v>
      </c>
      <c r="G86" s="309"/>
      <c r="H86" s="309"/>
      <c r="I86" s="309"/>
      <c r="J86" s="310"/>
      <c r="K86" s="310"/>
      <c r="L86" s="310"/>
      <c r="M86" s="310"/>
      <c r="N86" s="310"/>
      <c r="O86" s="310"/>
      <c r="P86" s="310"/>
      <c r="Q86" s="310"/>
      <c r="R86" s="310"/>
      <c r="S86" s="310"/>
      <c r="T86" s="310"/>
      <c r="U86" s="310"/>
    </row>
    <row r="87" spans="1:21" ht="15" customHeight="1" x14ac:dyDescent="0.25">
      <c r="A87" s="308"/>
      <c r="B87" s="186"/>
      <c r="C87" s="308"/>
      <c r="D87" s="186"/>
      <c r="E87" s="186" t="s">
        <v>1492</v>
      </c>
      <c r="F87" s="212">
        <v>1</v>
      </c>
      <c r="G87" s="309"/>
      <c r="H87" s="309"/>
      <c r="I87" s="309"/>
      <c r="J87" s="310"/>
      <c r="K87" s="310"/>
      <c r="L87" s="310"/>
      <c r="M87" s="310"/>
      <c r="N87" s="310"/>
      <c r="O87" s="310"/>
      <c r="P87" s="310"/>
      <c r="Q87" s="310"/>
      <c r="R87" s="310"/>
      <c r="S87" s="310"/>
      <c r="T87" s="310"/>
      <c r="U87" s="310"/>
    </row>
    <row r="88" spans="1:21" ht="15" customHeight="1" x14ac:dyDescent="0.25">
      <c r="A88" s="308"/>
      <c r="B88" s="186"/>
      <c r="C88" s="308"/>
      <c r="D88" s="186"/>
      <c r="E88" s="186" t="s">
        <v>1495</v>
      </c>
      <c r="F88" s="212">
        <v>0</v>
      </c>
      <c r="G88" s="309"/>
      <c r="H88" s="309"/>
      <c r="I88" s="309"/>
      <c r="J88" s="310"/>
      <c r="K88" s="310"/>
      <c r="L88" s="310"/>
      <c r="M88" s="310"/>
      <c r="N88" s="310"/>
      <c r="O88" s="310"/>
      <c r="P88" s="310"/>
      <c r="Q88" s="310"/>
      <c r="R88" s="310"/>
      <c r="S88" s="310"/>
      <c r="T88" s="310"/>
      <c r="U88" s="310"/>
    </row>
    <row r="89" spans="1:21" ht="15" customHeight="1" x14ac:dyDescent="0.25">
      <c r="A89" s="308"/>
      <c r="B89" s="186"/>
      <c r="C89" s="308"/>
      <c r="D89" s="186"/>
      <c r="E89" s="186"/>
      <c r="F89" s="212"/>
      <c r="G89" s="309"/>
      <c r="H89" s="309"/>
      <c r="I89" s="309"/>
      <c r="J89" s="310"/>
      <c r="K89" s="310"/>
      <c r="L89" s="310"/>
      <c r="M89" s="310"/>
      <c r="N89" s="310"/>
      <c r="O89" s="310"/>
      <c r="P89" s="310"/>
      <c r="Q89" s="310"/>
      <c r="R89" s="310"/>
      <c r="S89" s="310"/>
      <c r="T89" s="310"/>
      <c r="U89" s="310"/>
    </row>
    <row r="90" spans="1:21" ht="15" customHeight="1" x14ac:dyDescent="0.25">
      <c r="A90" s="308"/>
      <c r="B90" s="186"/>
      <c r="C90" s="308" t="s">
        <v>1496</v>
      </c>
      <c r="D90" s="186"/>
      <c r="E90" s="186"/>
      <c r="F90" s="212"/>
      <c r="G90" s="309"/>
      <c r="H90" s="309"/>
      <c r="I90" s="309"/>
      <c r="J90" s="310"/>
      <c r="K90" s="310"/>
      <c r="L90" s="310"/>
      <c r="M90" s="310"/>
      <c r="N90" s="310"/>
      <c r="O90" s="310"/>
      <c r="P90" s="310"/>
      <c r="Q90" s="310"/>
      <c r="R90" s="310"/>
      <c r="S90" s="310"/>
      <c r="T90" s="310"/>
      <c r="U90" s="310"/>
    </row>
    <row r="91" spans="1:21" ht="15" customHeight="1" x14ac:dyDescent="0.25">
      <c r="A91" s="308"/>
      <c r="B91" s="186"/>
      <c r="C91" s="308" t="s">
        <v>1497</v>
      </c>
      <c r="D91" s="186"/>
      <c r="E91" s="186" t="s">
        <v>1498</v>
      </c>
      <c r="F91" s="212">
        <v>4</v>
      </c>
      <c r="G91" s="309"/>
      <c r="H91" s="309"/>
      <c r="I91" s="309"/>
      <c r="J91" s="310"/>
      <c r="K91" s="310"/>
      <c r="L91" s="310"/>
      <c r="M91" s="310"/>
      <c r="N91" s="310"/>
      <c r="O91" s="310"/>
      <c r="P91" s="310"/>
      <c r="Q91" s="310"/>
      <c r="R91" s="310"/>
      <c r="S91" s="310"/>
      <c r="T91" s="310"/>
      <c r="U91" s="310"/>
    </row>
    <row r="92" spans="1:21" ht="15" customHeight="1" x14ac:dyDescent="0.25">
      <c r="A92" s="308"/>
      <c r="B92" s="186"/>
      <c r="C92" s="308"/>
      <c r="D92" s="186"/>
      <c r="E92" s="186" t="s">
        <v>1499</v>
      </c>
      <c r="F92" s="212">
        <v>3</v>
      </c>
      <c r="G92" s="309"/>
      <c r="H92" s="309"/>
      <c r="I92" s="309"/>
      <c r="J92" s="310"/>
      <c r="K92" s="310"/>
      <c r="L92" s="310"/>
      <c r="M92" s="310"/>
      <c r="N92" s="310"/>
      <c r="O92" s="310"/>
      <c r="P92" s="310"/>
      <c r="Q92" s="310"/>
      <c r="R92" s="310"/>
      <c r="S92" s="310"/>
      <c r="T92" s="310"/>
      <c r="U92" s="310"/>
    </row>
    <row r="93" spans="1:21" ht="15" customHeight="1" x14ac:dyDescent="0.25">
      <c r="A93" s="308"/>
      <c r="B93" s="186"/>
      <c r="C93" s="308"/>
      <c r="D93" s="186"/>
      <c r="E93" s="186" t="s">
        <v>1500</v>
      </c>
      <c r="F93" s="212">
        <v>2</v>
      </c>
      <c r="G93" s="309"/>
      <c r="H93" s="309"/>
      <c r="I93" s="309"/>
      <c r="J93" s="310"/>
      <c r="K93" s="310"/>
      <c r="L93" s="310"/>
      <c r="M93" s="310"/>
      <c r="N93" s="310"/>
      <c r="O93" s="310"/>
      <c r="P93" s="310"/>
      <c r="Q93" s="310"/>
      <c r="R93" s="310"/>
      <c r="S93" s="310"/>
      <c r="T93" s="310"/>
      <c r="U93" s="310"/>
    </row>
    <row r="94" spans="1:21" ht="15" customHeight="1" x14ac:dyDescent="0.25">
      <c r="A94" s="308"/>
      <c r="B94" s="186"/>
      <c r="C94" s="308"/>
      <c r="D94" s="186"/>
      <c r="E94" s="186" t="s">
        <v>1501</v>
      </c>
      <c r="F94" s="212">
        <v>1</v>
      </c>
      <c r="G94" s="315"/>
      <c r="H94" s="315"/>
      <c r="I94" s="315"/>
      <c r="J94" s="48"/>
      <c r="K94" s="48"/>
      <c r="L94" s="48"/>
      <c r="M94" s="187"/>
      <c r="N94" s="8"/>
      <c r="O94" s="8"/>
      <c r="P94" s="8"/>
      <c r="Q94" s="8"/>
      <c r="R94" s="8"/>
      <c r="S94" s="8"/>
      <c r="T94" s="8"/>
      <c r="U94" s="8"/>
    </row>
    <row r="95" spans="1:21" ht="15" customHeight="1" x14ac:dyDescent="0.25">
      <c r="A95" s="308"/>
      <c r="B95" s="186"/>
      <c r="C95" s="308"/>
      <c r="D95" s="186"/>
      <c r="E95" s="313"/>
      <c r="F95" s="311"/>
      <c r="G95" s="309"/>
      <c r="H95" s="309"/>
      <c r="I95" s="309"/>
      <c r="J95" s="310"/>
      <c r="K95" s="310"/>
      <c r="L95" s="310"/>
      <c r="M95" s="310"/>
      <c r="N95" s="310"/>
      <c r="O95" s="310"/>
      <c r="P95" s="310"/>
      <c r="Q95" s="310"/>
      <c r="R95" s="310"/>
      <c r="S95" s="310"/>
      <c r="T95" s="310"/>
      <c r="U95" s="310"/>
    </row>
    <row r="96" spans="1:21" ht="15" customHeight="1" x14ac:dyDescent="0.25">
      <c r="A96" s="308"/>
      <c r="B96" s="186"/>
      <c r="C96" s="308" t="s">
        <v>1502</v>
      </c>
      <c r="D96" s="186"/>
      <c r="E96" s="313"/>
      <c r="F96" s="311"/>
      <c r="G96" s="309"/>
      <c r="H96" s="309"/>
      <c r="I96" s="309"/>
      <c r="J96" s="310"/>
      <c r="K96" s="310"/>
      <c r="L96" s="310"/>
      <c r="M96" s="310"/>
      <c r="N96" s="310"/>
      <c r="O96" s="310"/>
      <c r="P96" s="310"/>
      <c r="Q96" s="310"/>
      <c r="R96" s="310"/>
      <c r="S96" s="310"/>
      <c r="T96" s="310"/>
      <c r="U96" s="310"/>
    </row>
    <row r="97" spans="1:21" ht="15" customHeight="1" x14ac:dyDescent="0.25">
      <c r="A97" s="308"/>
      <c r="B97" s="186"/>
      <c r="C97" s="308"/>
      <c r="D97" s="186"/>
      <c r="E97" s="313"/>
      <c r="F97" s="311"/>
      <c r="G97" s="309"/>
      <c r="H97" s="309"/>
      <c r="I97" s="309"/>
      <c r="J97" s="310"/>
      <c r="K97" s="310"/>
      <c r="L97" s="310"/>
      <c r="M97" s="310"/>
      <c r="N97" s="310"/>
      <c r="O97" s="310"/>
      <c r="P97" s="310"/>
      <c r="Q97" s="310"/>
      <c r="R97" s="310"/>
      <c r="S97" s="310"/>
      <c r="T97" s="310"/>
      <c r="U97" s="310"/>
    </row>
    <row r="98" spans="1:21" ht="15" customHeight="1" x14ac:dyDescent="0.25">
      <c r="A98" s="308"/>
      <c r="B98" s="186"/>
      <c r="C98" s="308" t="s">
        <v>1503</v>
      </c>
      <c r="D98" s="186"/>
      <c r="E98" s="313" t="s">
        <v>1447</v>
      </c>
      <c r="F98" s="311">
        <v>2</v>
      </c>
      <c r="G98" s="309"/>
      <c r="H98" s="309"/>
      <c r="I98" s="309"/>
      <c r="J98" s="310"/>
      <c r="K98" s="310"/>
      <c r="L98" s="310"/>
      <c r="M98" s="310"/>
      <c r="N98" s="310"/>
      <c r="O98" s="310"/>
      <c r="P98" s="310"/>
      <c r="Q98" s="310"/>
      <c r="R98" s="310"/>
      <c r="S98" s="310"/>
      <c r="T98" s="310"/>
      <c r="U98" s="310"/>
    </row>
    <row r="99" spans="1:21" ht="15" customHeight="1" x14ac:dyDescent="0.25">
      <c r="A99" s="308"/>
      <c r="B99" s="186"/>
      <c r="C99" s="308"/>
      <c r="D99" s="186"/>
      <c r="E99" s="313" t="s">
        <v>1453</v>
      </c>
      <c r="F99" s="311">
        <v>0</v>
      </c>
      <c r="G99" s="309"/>
      <c r="H99" s="309"/>
      <c r="I99" s="309"/>
      <c r="J99" s="310"/>
      <c r="K99" s="310"/>
      <c r="L99" s="310"/>
      <c r="M99" s="310"/>
      <c r="N99" s="310"/>
      <c r="O99" s="310"/>
      <c r="P99" s="310"/>
      <c r="Q99" s="310"/>
      <c r="R99" s="310"/>
      <c r="S99" s="310"/>
      <c r="T99" s="310"/>
      <c r="U99" s="310"/>
    </row>
    <row r="100" spans="1:21" ht="15" customHeight="1" x14ac:dyDescent="0.25">
      <c r="A100" s="308"/>
      <c r="B100" s="186"/>
      <c r="C100" s="308"/>
      <c r="D100" s="186"/>
      <c r="E100" s="186"/>
      <c r="F100" s="212"/>
      <c r="G100" s="309"/>
      <c r="H100" s="309"/>
      <c r="I100" s="309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</row>
    <row r="101" spans="1:21" ht="15" customHeight="1" x14ac:dyDescent="0.25">
      <c r="A101" s="308"/>
      <c r="B101" s="186"/>
      <c r="C101" s="308" t="s">
        <v>1504</v>
      </c>
      <c r="D101" s="186"/>
      <c r="E101" s="313" t="s">
        <v>1505</v>
      </c>
      <c r="F101" s="311">
        <v>2</v>
      </c>
      <c r="G101" s="309"/>
      <c r="H101" s="309"/>
      <c r="I101" s="309"/>
      <c r="J101" s="310"/>
      <c r="K101" s="310"/>
      <c r="L101" s="310"/>
      <c r="M101" s="310"/>
      <c r="N101" s="310"/>
      <c r="O101" s="310"/>
      <c r="P101" s="310"/>
      <c r="Q101" s="310"/>
      <c r="R101" s="310"/>
      <c r="S101" s="310"/>
      <c r="T101" s="310"/>
      <c r="U101" s="310"/>
    </row>
    <row r="102" spans="1:21" ht="15" customHeight="1" x14ac:dyDescent="0.25">
      <c r="A102" s="308"/>
      <c r="B102" s="186"/>
      <c r="C102" s="308"/>
      <c r="D102" s="186"/>
      <c r="E102" s="313" t="s">
        <v>1506</v>
      </c>
      <c r="F102" s="311">
        <v>1</v>
      </c>
      <c r="G102" s="309"/>
      <c r="H102" s="309"/>
      <c r="I102" s="309"/>
      <c r="J102" s="310"/>
      <c r="K102" s="310"/>
      <c r="L102" s="310"/>
      <c r="M102" s="310"/>
      <c r="N102" s="310"/>
      <c r="O102" s="310"/>
      <c r="P102" s="310"/>
      <c r="Q102" s="310"/>
      <c r="R102" s="310"/>
      <c r="S102" s="310"/>
      <c r="T102" s="310"/>
      <c r="U102" s="310"/>
    </row>
    <row r="103" spans="1:21" ht="15" customHeight="1" x14ac:dyDescent="0.25">
      <c r="A103" s="308"/>
      <c r="B103" s="186"/>
      <c r="C103" s="308"/>
      <c r="D103" s="186"/>
      <c r="E103" s="313" t="s">
        <v>1453</v>
      </c>
      <c r="F103" s="311">
        <v>0</v>
      </c>
      <c r="G103" s="309"/>
      <c r="H103" s="309"/>
      <c r="I103" s="309"/>
      <c r="J103" s="310"/>
      <c r="K103" s="310"/>
      <c r="L103" s="310"/>
      <c r="M103" s="310"/>
      <c r="N103" s="310"/>
      <c r="O103" s="310"/>
      <c r="P103" s="310"/>
      <c r="Q103" s="310"/>
      <c r="R103" s="310"/>
      <c r="S103" s="310"/>
      <c r="T103" s="310"/>
      <c r="U103" s="310"/>
    </row>
    <row r="104" spans="1:21" ht="15" customHeight="1" x14ac:dyDescent="0.25">
      <c r="A104" s="308"/>
      <c r="B104" s="186"/>
      <c r="C104" s="308"/>
      <c r="D104" s="186"/>
      <c r="E104" s="313"/>
      <c r="F104" s="311"/>
      <c r="G104" s="191"/>
      <c r="H104" s="191"/>
      <c r="I104" s="191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</row>
    <row r="105" spans="1:21" ht="15" customHeight="1" x14ac:dyDescent="0.25">
      <c r="A105" s="308"/>
      <c r="B105" s="186"/>
      <c r="C105" s="308" t="s">
        <v>1507</v>
      </c>
      <c r="D105" s="186"/>
      <c r="E105" s="313" t="s">
        <v>1508</v>
      </c>
      <c r="F105" s="311">
        <v>3</v>
      </c>
      <c r="G105" s="309"/>
      <c r="H105" s="309"/>
      <c r="I105" s="309"/>
      <c r="J105" s="310"/>
      <c r="K105" s="310"/>
      <c r="L105" s="310"/>
      <c r="M105" s="310"/>
      <c r="N105" s="310"/>
      <c r="O105" s="310"/>
      <c r="P105" s="310"/>
      <c r="Q105" s="310"/>
      <c r="R105" s="310"/>
      <c r="S105" s="310"/>
      <c r="T105" s="310"/>
      <c r="U105" s="310"/>
    </row>
    <row r="106" spans="1:21" ht="15" customHeight="1" x14ac:dyDescent="0.25">
      <c r="A106" s="308"/>
      <c r="B106" s="186"/>
      <c r="C106" s="308"/>
      <c r="D106" s="186"/>
      <c r="E106" s="313" t="s">
        <v>1509</v>
      </c>
      <c r="F106" s="311">
        <v>2</v>
      </c>
      <c r="G106" s="309"/>
      <c r="H106" s="309"/>
      <c r="I106" s="309"/>
      <c r="J106" s="310"/>
      <c r="K106" s="310"/>
      <c r="L106" s="310"/>
      <c r="M106" s="310"/>
      <c r="N106" s="310"/>
      <c r="O106" s="310"/>
      <c r="P106" s="310"/>
      <c r="Q106" s="310"/>
      <c r="R106" s="310"/>
      <c r="S106" s="310"/>
      <c r="T106" s="310"/>
      <c r="U106" s="310"/>
    </row>
    <row r="107" spans="1:21" ht="15" customHeight="1" x14ac:dyDescent="0.25">
      <c r="A107" s="308"/>
      <c r="B107" s="186"/>
      <c r="C107" s="308"/>
      <c r="D107" s="186"/>
      <c r="E107" s="313" t="s">
        <v>1510</v>
      </c>
      <c r="F107" s="311">
        <v>1</v>
      </c>
      <c r="G107" s="309"/>
      <c r="H107" s="309"/>
      <c r="I107" s="309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0"/>
      <c r="U107" s="310"/>
    </row>
    <row r="108" spans="1:21" ht="15" customHeight="1" x14ac:dyDescent="0.25">
      <c r="A108" s="308"/>
      <c r="B108" s="186"/>
      <c r="C108" s="308"/>
      <c r="D108" s="186"/>
      <c r="E108" s="313"/>
      <c r="F108" s="311"/>
      <c r="G108" s="309"/>
      <c r="H108" s="309"/>
      <c r="I108" s="309"/>
      <c r="J108" s="310"/>
      <c r="K108" s="310"/>
      <c r="L108" s="310"/>
      <c r="M108" s="310"/>
      <c r="N108" s="310"/>
      <c r="O108" s="310"/>
      <c r="P108" s="310"/>
      <c r="Q108" s="310"/>
      <c r="R108" s="310"/>
      <c r="S108" s="310"/>
      <c r="T108" s="310"/>
      <c r="U108" s="310"/>
    </row>
    <row r="109" spans="1:21" ht="15" customHeight="1" x14ac:dyDescent="0.25">
      <c r="A109" s="308"/>
      <c r="B109" s="186"/>
      <c r="C109" s="308" t="s">
        <v>1511</v>
      </c>
      <c r="D109" s="186"/>
      <c r="E109" s="313" t="s">
        <v>1447</v>
      </c>
      <c r="F109" s="311">
        <v>1</v>
      </c>
      <c r="G109" s="309"/>
      <c r="H109" s="309"/>
      <c r="I109" s="309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0"/>
      <c r="U109" s="310"/>
    </row>
    <row r="110" spans="1:21" ht="15" customHeight="1" x14ac:dyDescent="0.25">
      <c r="A110" s="308"/>
      <c r="B110" s="186"/>
      <c r="C110" s="308"/>
      <c r="D110" s="186"/>
      <c r="E110" s="313" t="s">
        <v>1453</v>
      </c>
      <c r="F110" s="311">
        <v>0</v>
      </c>
      <c r="G110" s="309"/>
      <c r="H110" s="309"/>
      <c r="I110" s="309"/>
      <c r="J110" s="310"/>
      <c r="K110" s="310"/>
      <c r="L110" s="310"/>
      <c r="M110" s="310"/>
      <c r="N110" s="310"/>
      <c r="O110" s="310"/>
      <c r="P110" s="310"/>
      <c r="Q110" s="310"/>
      <c r="R110" s="310"/>
      <c r="S110" s="310"/>
      <c r="T110" s="310"/>
      <c r="U110" s="310"/>
    </row>
    <row r="111" spans="1:21" ht="15" customHeight="1" x14ac:dyDescent="0.25">
      <c r="A111" s="308"/>
      <c r="B111" s="186"/>
      <c r="C111" s="308"/>
      <c r="D111" s="186"/>
      <c r="E111" s="313"/>
      <c r="F111" s="311"/>
      <c r="G111" s="309"/>
      <c r="H111" s="309"/>
      <c r="I111" s="309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0"/>
      <c r="U111" s="310"/>
    </row>
    <row r="112" spans="1:21" ht="15" customHeight="1" x14ac:dyDescent="0.25">
      <c r="A112" s="308"/>
      <c r="B112" s="186"/>
      <c r="C112" s="308" t="s">
        <v>1512</v>
      </c>
      <c r="D112" s="186"/>
      <c r="E112" s="313" t="s">
        <v>1447</v>
      </c>
      <c r="F112" s="311">
        <v>1</v>
      </c>
      <c r="G112" s="309"/>
      <c r="H112" s="309"/>
      <c r="I112" s="309"/>
      <c r="J112" s="310"/>
      <c r="K112" s="310"/>
      <c r="L112" s="310"/>
      <c r="M112" s="310"/>
      <c r="N112" s="310"/>
      <c r="O112" s="310"/>
      <c r="P112" s="310"/>
      <c r="Q112" s="310"/>
      <c r="R112" s="310"/>
      <c r="S112" s="310"/>
      <c r="T112" s="310"/>
      <c r="U112" s="310"/>
    </row>
    <row r="113" spans="1:21" ht="15" customHeight="1" x14ac:dyDescent="0.25">
      <c r="A113" s="308"/>
      <c r="B113" s="186"/>
      <c r="C113" s="308"/>
      <c r="D113" s="186"/>
      <c r="E113" s="313" t="s">
        <v>1453</v>
      </c>
      <c r="F113" s="311">
        <v>0</v>
      </c>
      <c r="G113" s="309"/>
      <c r="H113" s="309"/>
      <c r="I113" s="309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0"/>
      <c r="U113" s="310"/>
    </row>
    <row r="114" spans="1:21" ht="15" customHeight="1" x14ac:dyDescent="0.25">
      <c r="A114" s="308"/>
      <c r="B114" s="186"/>
      <c r="C114" s="308"/>
      <c r="D114" s="186"/>
      <c r="E114" s="313"/>
      <c r="F114" s="311"/>
      <c r="G114" s="309"/>
      <c r="H114" s="309"/>
      <c r="I114" s="309"/>
      <c r="J114" s="310"/>
      <c r="K114" s="310"/>
      <c r="L114" s="310"/>
      <c r="M114" s="310"/>
      <c r="N114" s="310"/>
      <c r="O114" s="310"/>
      <c r="P114" s="310"/>
      <c r="Q114" s="310"/>
      <c r="R114" s="310"/>
      <c r="S114" s="310"/>
      <c r="T114" s="310"/>
      <c r="U114" s="310"/>
    </row>
    <row r="115" spans="1:21" ht="15" customHeight="1" x14ac:dyDescent="0.25">
      <c r="A115" s="308"/>
      <c r="B115" s="186"/>
      <c r="C115" s="308" t="s">
        <v>1513</v>
      </c>
      <c r="D115" s="186"/>
      <c r="E115" s="313" t="s">
        <v>996</v>
      </c>
      <c r="F115" s="311">
        <v>1</v>
      </c>
      <c r="G115" s="309"/>
      <c r="H115" s="309"/>
      <c r="I115" s="309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0"/>
      <c r="U115" s="310"/>
    </row>
    <row r="116" spans="1:21" ht="15" customHeight="1" x14ac:dyDescent="0.25">
      <c r="A116" s="308"/>
      <c r="B116" s="186"/>
      <c r="C116" s="308"/>
      <c r="D116" s="186"/>
      <c r="E116" s="313" t="s">
        <v>1448</v>
      </c>
      <c r="F116" s="311">
        <v>0</v>
      </c>
      <c r="G116" s="309"/>
      <c r="H116" s="309"/>
      <c r="I116" s="309"/>
      <c r="J116" s="310"/>
      <c r="K116" s="310"/>
      <c r="L116" s="310"/>
      <c r="M116" s="310"/>
      <c r="N116" s="310"/>
      <c r="O116" s="310"/>
      <c r="P116" s="310"/>
      <c r="Q116" s="310"/>
      <c r="R116" s="310"/>
      <c r="S116" s="310"/>
      <c r="T116" s="310"/>
      <c r="U116" s="310"/>
    </row>
    <row r="117" spans="1:21" ht="15" customHeight="1" x14ac:dyDescent="0.25">
      <c r="A117" s="308"/>
      <c r="B117" s="186"/>
      <c r="C117" s="308"/>
      <c r="D117" s="186"/>
      <c r="E117" s="313"/>
      <c r="F117" s="311"/>
      <c r="G117" s="309"/>
      <c r="H117" s="309"/>
      <c r="I117" s="309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</row>
    <row r="118" spans="1:21" ht="15" customHeight="1" x14ac:dyDescent="0.25">
      <c r="A118" s="308"/>
      <c r="B118" s="186"/>
      <c r="C118" s="308" t="s">
        <v>1514</v>
      </c>
      <c r="D118" s="186"/>
      <c r="E118" s="313" t="s">
        <v>996</v>
      </c>
      <c r="F118" s="311">
        <v>2</v>
      </c>
      <c r="G118" s="309"/>
      <c r="H118" s="309"/>
      <c r="I118" s="309"/>
      <c r="J118" s="310"/>
      <c r="K118" s="310"/>
      <c r="L118" s="310"/>
      <c r="M118" s="310"/>
      <c r="N118" s="310"/>
      <c r="O118" s="310"/>
      <c r="P118" s="310"/>
      <c r="Q118" s="310"/>
      <c r="R118" s="310"/>
      <c r="S118" s="310"/>
      <c r="T118" s="310"/>
      <c r="U118" s="310"/>
    </row>
    <row r="119" spans="1:21" ht="15" customHeight="1" x14ac:dyDescent="0.25">
      <c r="A119" s="308"/>
      <c r="B119" s="186"/>
      <c r="C119" s="308"/>
      <c r="D119" s="186"/>
      <c r="E119" s="313" t="s">
        <v>1448</v>
      </c>
      <c r="F119" s="311">
        <v>0</v>
      </c>
      <c r="G119" s="309"/>
      <c r="H119" s="309"/>
      <c r="I119" s="309"/>
      <c r="J119" s="310"/>
      <c r="K119" s="310"/>
      <c r="L119" s="310"/>
      <c r="M119" s="310"/>
      <c r="N119" s="310"/>
      <c r="O119" s="310"/>
      <c r="P119" s="310"/>
      <c r="Q119" s="310"/>
      <c r="R119" s="310"/>
      <c r="S119" s="310"/>
      <c r="T119" s="310"/>
      <c r="U119" s="310"/>
    </row>
    <row r="120" spans="1:21" ht="15" customHeight="1" x14ac:dyDescent="0.25">
      <c r="A120" s="308"/>
      <c r="B120" s="186"/>
      <c r="C120" s="308"/>
      <c r="D120" s="186"/>
      <c r="E120" s="313"/>
      <c r="F120" s="311"/>
      <c r="G120" s="309"/>
      <c r="H120" s="309"/>
      <c r="I120" s="309"/>
      <c r="J120" s="310"/>
      <c r="K120" s="310"/>
      <c r="L120" s="310"/>
      <c r="M120" s="310"/>
      <c r="N120" s="310"/>
      <c r="O120" s="310"/>
      <c r="P120" s="310"/>
      <c r="Q120" s="310"/>
      <c r="R120" s="310"/>
      <c r="S120" s="310"/>
      <c r="T120" s="310"/>
      <c r="U120" s="310"/>
    </row>
    <row r="121" spans="1:21" ht="15" customHeight="1" x14ac:dyDescent="0.25">
      <c r="A121" s="308"/>
      <c r="B121" s="186"/>
      <c r="C121" s="308" t="s">
        <v>1515</v>
      </c>
      <c r="D121" s="186"/>
      <c r="E121" s="313" t="s">
        <v>996</v>
      </c>
      <c r="F121" s="311">
        <v>2</v>
      </c>
      <c r="G121" s="309"/>
      <c r="H121" s="309"/>
      <c r="I121" s="309"/>
      <c r="J121" s="310"/>
      <c r="K121" s="310"/>
      <c r="L121" s="310"/>
      <c r="M121" s="310"/>
      <c r="N121" s="310"/>
      <c r="O121" s="310"/>
      <c r="P121" s="310"/>
      <c r="Q121" s="310"/>
      <c r="R121" s="310"/>
      <c r="S121" s="310"/>
      <c r="T121" s="310"/>
      <c r="U121" s="310"/>
    </row>
    <row r="122" spans="1:21" ht="15" customHeight="1" x14ac:dyDescent="0.25">
      <c r="A122" s="308"/>
      <c r="B122" s="186"/>
      <c r="C122" s="308"/>
      <c r="D122" s="186"/>
      <c r="E122" s="313" t="s">
        <v>1448</v>
      </c>
      <c r="F122" s="311">
        <v>0</v>
      </c>
      <c r="G122" s="309"/>
      <c r="H122" s="309"/>
      <c r="I122" s="309"/>
      <c r="J122" s="310"/>
      <c r="K122" s="310"/>
      <c r="L122" s="310"/>
      <c r="M122" s="310"/>
      <c r="N122" s="310"/>
      <c r="O122" s="310"/>
      <c r="P122" s="310"/>
      <c r="Q122" s="310"/>
      <c r="R122" s="310"/>
      <c r="S122" s="310"/>
      <c r="T122" s="310"/>
      <c r="U122" s="310"/>
    </row>
    <row r="123" spans="1:21" ht="15" customHeight="1" x14ac:dyDescent="0.25">
      <c r="A123" s="308"/>
      <c r="B123" s="186"/>
      <c r="C123" s="308"/>
      <c r="D123" s="186"/>
      <c r="E123" s="313"/>
      <c r="F123" s="311"/>
      <c r="G123" s="309"/>
      <c r="H123" s="309"/>
      <c r="I123" s="309"/>
      <c r="J123" s="310"/>
      <c r="K123" s="310"/>
      <c r="L123" s="310"/>
      <c r="M123" s="310"/>
      <c r="N123" s="310"/>
      <c r="O123" s="310"/>
      <c r="P123" s="310"/>
      <c r="Q123" s="310"/>
      <c r="R123" s="310"/>
      <c r="S123" s="310"/>
      <c r="T123" s="310"/>
      <c r="U123" s="310"/>
    </row>
    <row r="124" spans="1:21" ht="15" customHeight="1" x14ac:dyDescent="0.25">
      <c r="A124" s="308"/>
      <c r="B124" s="186"/>
      <c r="C124" s="308" t="s">
        <v>1516</v>
      </c>
      <c r="D124" s="186"/>
      <c r="E124" s="313" t="s">
        <v>1517</v>
      </c>
      <c r="F124" s="311">
        <v>3</v>
      </c>
      <c r="G124" s="309"/>
      <c r="H124" s="309"/>
      <c r="I124" s="309"/>
      <c r="J124" s="310"/>
      <c r="K124" s="310"/>
      <c r="L124" s="310"/>
      <c r="M124" s="310"/>
      <c r="N124" s="310"/>
      <c r="O124" s="310"/>
      <c r="P124" s="310"/>
      <c r="Q124" s="310"/>
      <c r="R124" s="310"/>
      <c r="S124" s="310"/>
      <c r="T124" s="310"/>
      <c r="U124" s="310"/>
    </row>
    <row r="125" spans="1:21" ht="15" customHeight="1" x14ac:dyDescent="0.25">
      <c r="A125" s="308"/>
      <c r="B125" s="186"/>
      <c r="C125" s="308"/>
      <c r="D125" s="186"/>
      <c r="E125" s="313" t="s">
        <v>1518</v>
      </c>
      <c r="F125" s="311">
        <v>2</v>
      </c>
      <c r="G125" s="309"/>
      <c r="H125" s="309"/>
      <c r="I125" s="309"/>
      <c r="J125" s="310"/>
      <c r="K125" s="310"/>
      <c r="L125" s="310"/>
      <c r="M125" s="310"/>
      <c r="N125" s="310"/>
      <c r="O125" s="310"/>
      <c r="P125" s="310"/>
      <c r="Q125" s="310"/>
      <c r="R125" s="310"/>
      <c r="S125" s="310"/>
      <c r="T125" s="310"/>
      <c r="U125" s="310"/>
    </row>
    <row r="126" spans="1:21" ht="15" customHeight="1" x14ac:dyDescent="0.25">
      <c r="A126" s="308"/>
      <c r="B126" s="186"/>
      <c r="C126" s="308"/>
      <c r="D126" s="186"/>
      <c r="E126" s="313" t="s">
        <v>1519</v>
      </c>
      <c r="F126" s="311">
        <v>1</v>
      </c>
      <c r="G126" s="309"/>
      <c r="H126" s="309"/>
      <c r="I126" s="309"/>
      <c r="J126" s="310"/>
      <c r="K126" s="310"/>
      <c r="L126" s="310"/>
      <c r="M126" s="310"/>
      <c r="N126" s="310"/>
      <c r="O126" s="310"/>
      <c r="P126" s="310"/>
      <c r="Q126" s="310"/>
      <c r="R126" s="310"/>
      <c r="S126" s="310"/>
      <c r="T126" s="310"/>
      <c r="U126" s="310"/>
    </row>
    <row r="127" spans="1:21" ht="15" customHeight="1" x14ac:dyDescent="0.25">
      <c r="A127" s="308"/>
      <c r="B127" s="186"/>
      <c r="C127" s="308" t="s">
        <v>1520</v>
      </c>
      <c r="D127" s="186"/>
      <c r="E127" s="313"/>
      <c r="F127" s="311"/>
      <c r="G127" s="309"/>
      <c r="H127" s="309"/>
      <c r="I127" s="309"/>
      <c r="J127" s="310"/>
      <c r="K127" s="310"/>
      <c r="L127" s="310"/>
      <c r="M127" s="310"/>
      <c r="N127" s="310"/>
      <c r="O127" s="310"/>
      <c r="P127" s="310"/>
      <c r="Q127" s="310"/>
      <c r="R127" s="310"/>
      <c r="S127" s="310"/>
      <c r="T127" s="310"/>
      <c r="U127" s="310"/>
    </row>
    <row r="128" spans="1:21" ht="15" customHeight="1" x14ac:dyDescent="0.25">
      <c r="A128" s="308"/>
      <c r="B128" s="186"/>
      <c r="C128" s="308" t="s">
        <v>1521</v>
      </c>
      <c r="D128" s="186"/>
      <c r="E128" s="313" t="s">
        <v>1522</v>
      </c>
      <c r="F128" s="311">
        <v>3</v>
      </c>
      <c r="G128" s="309"/>
      <c r="H128" s="309"/>
      <c r="I128" s="309"/>
      <c r="J128" s="310"/>
      <c r="K128" s="310"/>
      <c r="L128" s="310"/>
      <c r="M128" s="310"/>
      <c r="N128" s="310"/>
      <c r="O128" s="310"/>
      <c r="P128" s="310"/>
      <c r="Q128" s="310"/>
      <c r="R128" s="310"/>
      <c r="S128" s="310"/>
      <c r="T128" s="310"/>
      <c r="U128" s="310"/>
    </row>
    <row r="129" spans="1:21" ht="15" customHeight="1" x14ac:dyDescent="0.25">
      <c r="A129" s="308"/>
      <c r="B129" s="186"/>
      <c r="C129" s="308"/>
      <c r="D129" s="186"/>
      <c r="E129" s="313" t="s">
        <v>1523</v>
      </c>
      <c r="F129" s="311">
        <v>2</v>
      </c>
      <c r="G129" s="309"/>
      <c r="H129" s="309"/>
      <c r="I129" s="309"/>
      <c r="J129" s="310"/>
      <c r="K129" s="310"/>
      <c r="L129" s="310"/>
      <c r="M129" s="310"/>
      <c r="N129" s="310"/>
      <c r="O129" s="310"/>
      <c r="P129" s="310"/>
      <c r="Q129" s="310"/>
      <c r="R129" s="310"/>
      <c r="S129" s="310"/>
      <c r="T129" s="310"/>
      <c r="U129" s="310"/>
    </row>
    <row r="130" spans="1:21" ht="15" customHeight="1" x14ac:dyDescent="0.25">
      <c r="A130" s="308"/>
      <c r="B130" s="186"/>
      <c r="C130" s="308"/>
      <c r="D130" s="186"/>
      <c r="E130" s="313" t="s">
        <v>1524</v>
      </c>
      <c r="F130" s="311">
        <v>1</v>
      </c>
      <c r="G130" s="309"/>
      <c r="H130" s="309"/>
      <c r="I130" s="309"/>
      <c r="J130" s="310"/>
      <c r="K130" s="310"/>
      <c r="L130" s="310"/>
      <c r="M130" s="310"/>
      <c r="N130" s="310"/>
      <c r="O130" s="310"/>
      <c r="P130" s="310"/>
      <c r="Q130" s="310"/>
      <c r="R130" s="310"/>
      <c r="S130" s="310"/>
      <c r="T130" s="310"/>
      <c r="U130" s="310"/>
    </row>
    <row r="131" spans="1:21" ht="15" customHeight="1" x14ac:dyDescent="0.25">
      <c r="A131" s="308"/>
      <c r="B131" s="186"/>
      <c r="C131" s="308"/>
      <c r="D131" s="186"/>
      <c r="E131" s="313" t="s">
        <v>1525</v>
      </c>
      <c r="F131" s="311">
        <v>0</v>
      </c>
      <c r="G131" s="309"/>
      <c r="H131" s="309"/>
      <c r="I131" s="309"/>
      <c r="J131" s="310"/>
      <c r="K131" s="310"/>
      <c r="L131" s="310"/>
      <c r="M131" s="310"/>
      <c r="N131" s="310"/>
      <c r="O131" s="310"/>
      <c r="P131" s="310"/>
      <c r="Q131" s="310"/>
      <c r="R131" s="310"/>
      <c r="S131" s="310"/>
      <c r="T131" s="310"/>
      <c r="U131" s="310"/>
    </row>
    <row r="132" spans="1:21" ht="15" customHeight="1" x14ac:dyDescent="0.25">
      <c r="A132" s="308"/>
      <c r="B132" s="186"/>
      <c r="C132" s="308"/>
      <c r="D132" s="186"/>
      <c r="E132" s="313"/>
      <c r="F132" s="311"/>
      <c r="G132" s="309"/>
      <c r="H132" s="309"/>
      <c r="I132" s="309"/>
      <c r="J132" s="310"/>
      <c r="K132" s="310"/>
      <c r="L132" s="310"/>
      <c r="M132" s="310"/>
      <c r="N132" s="310"/>
      <c r="O132" s="310"/>
      <c r="P132" s="310"/>
      <c r="Q132" s="310"/>
      <c r="R132" s="310"/>
      <c r="S132" s="310"/>
      <c r="T132" s="310"/>
      <c r="U132" s="310"/>
    </row>
    <row r="133" spans="1:21" ht="15" customHeight="1" x14ac:dyDescent="0.25">
      <c r="A133" s="307"/>
      <c r="B133" s="186"/>
      <c r="C133" s="312" t="s">
        <v>1526</v>
      </c>
      <c r="D133" s="186"/>
      <c r="E133" s="313" t="s">
        <v>1527</v>
      </c>
      <c r="F133" s="311">
        <v>3</v>
      </c>
      <c r="G133" s="186"/>
      <c r="H133" s="186"/>
      <c r="I133" s="186"/>
      <c r="J133" s="187"/>
      <c r="K133" s="187"/>
      <c r="L133" s="187"/>
      <c r="M133" s="187"/>
      <c r="N133" s="8"/>
      <c r="O133" s="8"/>
      <c r="P133" s="8"/>
      <c r="Q133" s="8"/>
      <c r="R133" s="8"/>
      <c r="S133" s="8"/>
      <c r="T133" s="8"/>
      <c r="U133" s="8"/>
    </row>
    <row r="134" spans="1:21" ht="15" customHeight="1" x14ac:dyDescent="0.25">
      <c r="A134" s="308"/>
      <c r="B134" s="186"/>
      <c r="C134" s="308"/>
      <c r="D134" s="186"/>
      <c r="E134" s="313" t="s">
        <v>1528</v>
      </c>
      <c r="F134" s="311">
        <v>2</v>
      </c>
      <c r="G134" s="309"/>
      <c r="H134" s="309"/>
      <c r="I134" s="309"/>
      <c r="J134" s="310"/>
      <c r="K134" s="310"/>
      <c r="L134" s="310"/>
      <c r="M134" s="310"/>
      <c r="N134" s="310"/>
      <c r="O134" s="310"/>
      <c r="P134" s="310"/>
      <c r="Q134" s="310"/>
      <c r="R134" s="310"/>
      <c r="S134" s="310"/>
      <c r="T134" s="310"/>
      <c r="U134" s="310"/>
    </row>
    <row r="135" spans="1:21" ht="15" customHeight="1" x14ac:dyDescent="0.25">
      <c r="A135" s="308"/>
      <c r="B135" s="186"/>
      <c r="C135" s="308"/>
      <c r="D135" s="186"/>
      <c r="E135" s="313" t="s">
        <v>1529</v>
      </c>
      <c r="F135" s="311">
        <v>1</v>
      </c>
      <c r="G135" s="309"/>
      <c r="H135" s="309"/>
      <c r="I135" s="309"/>
      <c r="J135" s="310"/>
      <c r="K135" s="310"/>
      <c r="L135" s="310"/>
      <c r="M135" s="310"/>
      <c r="N135" s="310"/>
      <c r="O135" s="310"/>
      <c r="P135" s="310"/>
      <c r="Q135" s="310"/>
      <c r="R135" s="310"/>
      <c r="S135" s="310"/>
      <c r="T135" s="310"/>
      <c r="U135" s="310"/>
    </row>
    <row r="136" spans="1:21" ht="15" customHeight="1" x14ac:dyDescent="0.25">
      <c r="A136" s="308"/>
      <c r="B136" s="186"/>
      <c r="C136" s="308"/>
      <c r="D136" s="186"/>
      <c r="E136" s="313" t="s">
        <v>1530</v>
      </c>
      <c r="F136" s="311">
        <v>0</v>
      </c>
      <c r="G136" s="309"/>
      <c r="H136" s="309"/>
      <c r="I136" s="309"/>
      <c r="J136" s="310"/>
      <c r="K136" s="310"/>
      <c r="L136" s="310"/>
      <c r="M136" s="310"/>
      <c r="N136" s="310"/>
      <c r="O136" s="310"/>
      <c r="P136" s="310"/>
      <c r="Q136" s="310"/>
      <c r="R136" s="310"/>
      <c r="S136" s="310"/>
      <c r="T136" s="310"/>
      <c r="U136" s="310"/>
    </row>
    <row r="137" spans="1:21" ht="15" customHeight="1" x14ac:dyDescent="0.25">
      <c r="A137" s="308"/>
      <c r="B137" s="186"/>
      <c r="C137" s="308"/>
      <c r="D137" s="186"/>
      <c r="E137" s="313"/>
      <c r="F137" s="311"/>
      <c r="G137" s="309"/>
      <c r="H137" s="309"/>
      <c r="I137" s="309"/>
      <c r="J137" s="310"/>
      <c r="K137" s="310"/>
      <c r="L137" s="310"/>
      <c r="M137" s="310"/>
      <c r="N137" s="310"/>
      <c r="O137" s="310"/>
      <c r="P137" s="310"/>
      <c r="Q137" s="310"/>
      <c r="R137" s="310"/>
      <c r="S137" s="310"/>
      <c r="T137" s="310"/>
      <c r="U137" s="310"/>
    </row>
    <row r="138" spans="1:21" ht="15" customHeight="1" x14ac:dyDescent="0.25">
      <c r="A138" s="307"/>
      <c r="B138" s="186"/>
      <c r="C138" s="308" t="s">
        <v>1531</v>
      </c>
      <c r="D138" s="186"/>
      <c r="E138" s="186" t="s">
        <v>1532</v>
      </c>
      <c r="F138" s="212">
        <v>3</v>
      </c>
      <c r="G138" s="310"/>
      <c r="H138" s="310"/>
      <c r="I138" s="310"/>
      <c r="J138" s="310"/>
      <c r="K138" s="310"/>
      <c r="L138" s="310"/>
      <c r="M138" s="310"/>
      <c r="N138" s="310"/>
      <c r="O138" s="310"/>
      <c r="P138" s="310"/>
      <c r="Q138" s="310"/>
      <c r="R138" s="310"/>
      <c r="S138" s="310"/>
      <c r="T138" s="310"/>
      <c r="U138" s="310"/>
    </row>
    <row r="139" spans="1:21" ht="15" customHeight="1" x14ac:dyDescent="0.25">
      <c r="A139" s="307"/>
      <c r="B139" s="186"/>
      <c r="C139" s="308" t="s">
        <v>1533</v>
      </c>
      <c r="D139" s="186"/>
      <c r="E139" s="186" t="s">
        <v>1534</v>
      </c>
      <c r="F139" s="212">
        <v>2</v>
      </c>
      <c r="G139" s="310"/>
      <c r="H139" s="310"/>
      <c r="I139" s="310"/>
      <c r="J139" s="310"/>
      <c r="K139" s="310"/>
      <c r="L139" s="310"/>
      <c r="M139" s="310"/>
      <c r="N139" s="310"/>
      <c r="O139" s="310"/>
      <c r="P139" s="310"/>
      <c r="Q139" s="310"/>
      <c r="R139" s="310"/>
      <c r="S139" s="310"/>
      <c r="T139" s="310"/>
      <c r="U139" s="310"/>
    </row>
    <row r="140" spans="1:21" ht="15" customHeight="1" x14ac:dyDescent="0.25">
      <c r="A140" s="307"/>
      <c r="B140" s="186"/>
      <c r="C140" s="308"/>
      <c r="D140" s="186"/>
      <c r="E140" s="186" t="s">
        <v>1530</v>
      </c>
      <c r="F140" s="212">
        <v>1</v>
      </c>
      <c r="G140" s="310"/>
      <c r="H140" s="310"/>
      <c r="I140" s="310"/>
      <c r="J140" s="310"/>
      <c r="K140" s="310"/>
      <c r="L140" s="310"/>
      <c r="M140" s="310"/>
      <c r="N140" s="310"/>
      <c r="O140" s="310"/>
      <c r="P140" s="310"/>
      <c r="Q140" s="310"/>
      <c r="R140" s="310"/>
      <c r="S140" s="310"/>
      <c r="T140" s="310"/>
      <c r="U140" s="310"/>
    </row>
    <row r="141" spans="1:21" ht="15" customHeight="1" x14ac:dyDescent="0.25">
      <c r="A141" s="307"/>
      <c r="B141" s="186"/>
      <c r="C141" s="308"/>
      <c r="D141" s="186"/>
      <c r="E141" s="186" t="s">
        <v>1535</v>
      </c>
      <c r="F141" s="212">
        <v>0</v>
      </c>
      <c r="G141" s="310"/>
      <c r="H141" s="310"/>
      <c r="I141" s="310"/>
      <c r="J141" s="310"/>
      <c r="K141" s="310"/>
      <c r="L141" s="310"/>
      <c r="M141" s="310"/>
      <c r="N141" s="310"/>
      <c r="O141" s="310"/>
      <c r="P141" s="310"/>
      <c r="Q141" s="310"/>
      <c r="R141" s="310"/>
      <c r="S141" s="310"/>
      <c r="T141" s="310"/>
      <c r="U141" s="310"/>
    </row>
    <row r="142" spans="1:21" ht="15" customHeight="1" x14ac:dyDescent="0.25">
      <c r="A142" s="307"/>
      <c r="B142" s="186"/>
      <c r="C142" s="308"/>
      <c r="D142" s="186"/>
      <c r="E142" s="186"/>
      <c r="F142" s="212"/>
      <c r="G142" s="310"/>
      <c r="H142" s="310"/>
      <c r="I142" s="310"/>
      <c r="J142" s="310"/>
      <c r="K142" s="310"/>
      <c r="L142" s="310"/>
      <c r="M142" s="310"/>
      <c r="N142" s="310"/>
      <c r="O142" s="310"/>
      <c r="P142" s="310"/>
      <c r="Q142" s="310"/>
      <c r="R142" s="310"/>
      <c r="S142" s="310"/>
      <c r="T142" s="310"/>
      <c r="U142" s="310"/>
    </row>
    <row r="143" spans="1:21" ht="15" customHeight="1" x14ac:dyDescent="0.25">
      <c r="A143" s="307"/>
      <c r="B143" s="186"/>
      <c r="C143" s="308" t="s">
        <v>1536</v>
      </c>
      <c r="D143" s="186"/>
      <c r="E143" s="186"/>
      <c r="F143" s="212"/>
      <c r="G143" s="310"/>
      <c r="H143" s="310"/>
      <c r="I143" s="310"/>
      <c r="J143" s="310"/>
      <c r="K143" s="310"/>
      <c r="L143" s="310"/>
      <c r="M143" s="310"/>
      <c r="N143" s="310"/>
      <c r="O143" s="310"/>
      <c r="P143" s="310"/>
      <c r="Q143" s="310"/>
      <c r="R143" s="310"/>
      <c r="S143" s="310"/>
      <c r="T143" s="310"/>
      <c r="U143" s="310"/>
    </row>
    <row r="144" spans="1:21" ht="15" customHeight="1" x14ac:dyDescent="0.25">
      <c r="A144" s="307"/>
      <c r="B144" s="186"/>
      <c r="C144" s="308" t="s">
        <v>1537</v>
      </c>
      <c r="D144" s="186"/>
      <c r="E144" s="186" t="s">
        <v>1538</v>
      </c>
      <c r="F144" s="212">
        <v>3</v>
      </c>
      <c r="G144" s="310"/>
      <c r="H144" s="310"/>
      <c r="I144" s="310"/>
      <c r="J144" s="310"/>
      <c r="K144" s="310"/>
      <c r="L144" s="310"/>
      <c r="M144" s="310"/>
      <c r="N144" s="310"/>
      <c r="O144" s="310"/>
      <c r="P144" s="310"/>
      <c r="Q144" s="310"/>
      <c r="R144" s="310"/>
      <c r="S144" s="310"/>
      <c r="T144" s="310"/>
      <c r="U144" s="310"/>
    </row>
    <row r="145" spans="1:21" ht="15" customHeight="1" x14ac:dyDescent="0.25">
      <c r="A145" s="307"/>
      <c r="B145" s="186"/>
      <c r="C145" s="308" t="s">
        <v>1539</v>
      </c>
      <c r="D145" s="186"/>
      <c r="E145" s="186" t="s">
        <v>1540</v>
      </c>
      <c r="F145" s="212">
        <v>2</v>
      </c>
      <c r="G145" s="310"/>
      <c r="H145" s="310"/>
      <c r="I145" s="310"/>
      <c r="J145" s="310"/>
      <c r="K145" s="310"/>
      <c r="L145" s="310"/>
      <c r="M145" s="310"/>
      <c r="N145" s="310"/>
      <c r="O145" s="310"/>
      <c r="P145" s="310"/>
      <c r="Q145" s="310"/>
      <c r="R145" s="310"/>
      <c r="S145" s="310"/>
      <c r="T145" s="310"/>
      <c r="U145" s="310"/>
    </row>
    <row r="146" spans="1:21" ht="15" customHeight="1" x14ac:dyDescent="0.25">
      <c r="A146" s="307"/>
      <c r="B146" s="186"/>
      <c r="C146" s="308" t="s">
        <v>1541</v>
      </c>
      <c r="D146" s="186"/>
      <c r="E146" s="186" t="s">
        <v>1542</v>
      </c>
      <c r="F146" s="212">
        <v>1</v>
      </c>
      <c r="G146" s="310"/>
      <c r="H146" s="310"/>
      <c r="I146" s="310"/>
      <c r="J146" s="310"/>
      <c r="K146" s="310"/>
      <c r="L146" s="310"/>
      <c r="M146" s="310"/>
      <c r="N146" s="310"/>
      <c r="O146" s="310"/>
      <c r="P146" s="310"/>
      <c r="Q146" s="310"/>
      <c r="R146" s="310"/>
      <c r="S146" s="310"/>
      <c r="T146" s="310"/>
      <c r="U146" s="310"/>
    </row>
    <row r="147" spans="1:21" ht="15" customHeight="1" x14ac:dyDescent="0.25">
      <c r="A147" s="307"/>
      <c r="B147" s="186"/>
      <c r="C147" s="308" t="s">
        <v>1543</v>
      </c>
      <c r="D147" s="186"/>
      <c r="E147" s="186"/>
      <c r="F147" s="212"/>
      <c r="G147" s="310"/>
      <c r="H147" s="310"/>
      <c r="I147" s="310"/>
      <c r="J147" s="310"/>
      <c r="K147" s="310"/>
      <c r="L147" s="310"/>
      <c r="M147" s="310"/>
      <c r="N147" s="310"/>
      <c r="O147" s="310"/>
      <c r="P147" s="310"/>
      <c r="Q147" s="310"/>
      <c r="R147" s="310"/>
      <c r="S147" s="310"/>
      <c r="T147" s="310"/>
      <c r="U147" s="310"/>
    </row>
    <row r="148" spans="1:21" ht="15" customHeight="1" x14ac:dyDescent="0.25">
      <c r="A148" s="307"/>
      <c r="B148" s="186"/>
      <c r="C148" s="308" t="s">
        <v>1544</v>
      </c>
      <c r="D148" s="186"/>
      <c r="E148" s="186"/>
      <c r="F148" s="212"/>
      <c r="G148" s="310"/>
      <c r="H148" s="310"/>
      <c r="I148" s="310"/>
      <c r="J148" s="310"/>
      <c r="K148" s="310"/>
      <c r="L148" s="310"/>
      <c r="M148" s="310"/>
      <c r="N148" s="310"/>
      <c r="O148" s="310"/>
      <c r="P148" s="310"/>
      <c r="Q148" s="310"/>
      <c r="R148" s="310"/>
      <c r="S148" s="310"/>
      <c r="T148" s="310"/>
      <c r="U148" s="310"/>
    </row>
    <row r="149" spans="1:21" ht="15" customHeight="1" x14ac:dyDescent="0.25">
      <c r="A149" s="307"/>
      <c r="B149" s="186"/>
      <c r="C149" s="308" t="s">
        <v>1545</v>
      </c>
      <c r="D149" s="186"/>
      <c r="E149" s="186"/>
      <c r="F149" s="212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</row>
    <row r="150" spans="1:21" ht="15" customHeight="1" x14ac:dyDescent="0.25">
      <c r="A150" s="307"/>
      <c r="B150" s="186"/>
      <c r="C150" s="308" t="s">
        <v>1546</v>
      </c>
      <c r="D150" s="186"/>
      <c r="E150" s="186"/>
      <c r="F150" s="212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</row>
    <row r="151" spans="1:21" ht="15" customHeight="1" x14ac:dyDescent="0.25">
      <c r="A151" s="307"/>
      <c r="B151" s="186"/>
      <c r="C151" s="308" t="s">
        <v>1547</v>
      </c>
      <c r="D151" s="186"/>
      <c r="E151" s="316"/>
      <c r="F151" s="212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</row>
    <row r="152" spans="1:21" ht="15" customHeight="1" x14ac:dyDescent="0.25">
      <c r="A152" s="307"/>
      <c r="B152" s="186"/>
      <c r="C152" s="308"/>
      <c r="D152" s="186"/>
      <c r="E152" s="317"/>
      <c r="F152" s="212"/>
      <c r="G152" s="310"/>
      <c r="H152" s="310"/>
      <c r="I152" s="310"/>
      <c r="J152" s="310"/>
      <c r="K152" s="310"/>
      <c r="L152" s="310"/>
      <c r="M152" s="310"/>
      <c r="N152" s="310"/>
      <c r="O152" s="310"/>
      <c r="P152" s="310"/>
      <c r="Q152" s="310"/>
      <c r="R152" s="310"/>
      <c r="S152" s="310"/>
      <c r="T152" s="310"/>
      <c r="U152" s="310"/>
    </row>
    <row r="153" spans="1:21" ht="15" customHeight="1" x14ac:dyDescent="0.25">
      <c r="A153" s="307"/>
      <c r="B153" s="186"/>
      <c r="C153" s="308"/>
      <c r="D153" s="186"/>
      <c r="E153" s="316"/>
      <c r="F153" s="212"/>
      <c r="G153" s="310"/>
      <c r="H153" s="310"/>
      <c r="I153" s="310"/>
      <c r="J153" s="310"/>
      <c r="K153" s="310"/>
      <c r="L153" s="310"/>
      <c r="M153" s="310"/>
      <c r="N153" s="310"/>
      <c r="O153" s="310"/>
      <c r="P153" s="310"/>
      <c r="Q153" s="310"/>
      <c r="R153" s="310"/>
      <c r="S153" s="310"/>
      <c r="T153" s="310"/>
      <c r="U153" s="310"/>
    </row>
    <row r="154" spans="1:21" ht="15" customHeight="1" x14ac:dyDescent="0.25">
      <c r="A154" s="307"/>
      <c r="B154" s="186"/>
      <c r="C154" s="308" t="s">
        <v>1548</v>
      </c>
      <c r="D154" s="186"/>
      <c r="E154" s="316"/>
      <c r="F154" s="212"/>
      <c r="G154" s="310"/>
      <c r="H154" s="310"/>
      <c r="I154" s="310"/>
      <c r="J154" s="310"/>
      <c r="K154" s="310"/>
      <c r="L154" s="310"/>
      <c r="M154" s="310"/>
      <c r="N154" s="310"/>
      <c r="O154" s="310"/>
      <c r="P154" s="310"/>
      <c r="Q154" s="310"/>
      <c r="R154" s="310"/>
      <c r="S154" s="310"/>
      <c r="T154" s="310"/>
      <c r="U154" s="310"/>
    </row>
    <row r="155" spans="1:21" ht="15" customHeight="1" x14ac:dyDescent="0.25">
      <c r="A155" s="307"/>
      <c r="B155" s="186"/>
      <c r="C155" s="308"/>
      <c r="D155" s="186"/>
      <c r="E155" s="316"/>
      <c r="F155" s="212"/>
      <c r="G155" s="310"/>
      <c r="H155" s="310"/>
      <c r="I155" s="310"/>
      <c r="J155" s="310"/>
      <c r="K155" s="310"/>
      <c r="L155" s="310"/>
      <c r="M155" s="310"/>
      <c r="N155" s="310"/>
      <c r="O155" s="310"/>
      <c r="P155" s="310"/>
      <c r="Q155" s="310"/>
      <c r="R155" s="310"/>
      <c r="S155" s="310"/>
      <c r="T155" s="310"/>
      <c r="U155" s="310"/>
    </row>
    <row r="156" spans="1:21" ht="15" customHeight="1" x14ac:dyDescent="0.25">
      <c r="A156" s="307"/>
      <c r="B156" s="186"/>
      <c r="C156" s="308" t="s">
        <v>1549</v>
      </c>
      <c r="D156" s="186"/>
      <c r="E156" s="316" t="s">
        <v>1550</v>
      </c>
      <c r="F156" s="212">
        <v>3</v>
      </c>
      <c r="G156" s="310"/>
      <c r="H156" s="310"/>
      <c r="I156" s="310"/>
      <c r="J156" s="310"/>
      <c r="K156" s="310"/>
      <c r="L156" s="310"/>
      <c r="M156" s="310"/>
      <c r="N156" s="310"/>
      <c r="O156" s="310"/>
      <c r="P156" s="310"/>
      <c r="Q156" s="310"/>
      <c r="R156" s="310"/>
      <c r="S156" s="310"/>
      <c r="T156" s="310"/>
      <c r="U156" s="310"/>
    </row>
    <row r="157" spans="1:21" ht="15" customHeight="1" x14ac:dyDescent="0.25">
      <c r="A157" s="307"/>
      <c r="B157" s="186"/>
      <c r="C157" s="308"/>
      <c r="D157" s="186"/>
      <c r="E157" s="316" t="s">
        <v>1551</v>
      </c>
      <c r="F157" s="212">
        <v>2</v>
      </c>
      <c r="G157" s="310"/>
      <c r="H157" s="310"/>
      <c r="I157" s="310"/>
      <c r="J157" s="310"/>
      <c r="K157" s="310"/>
      <c r="L157" s="310"/>
      <c r="M157" s="310"/>
      <c r="N157" s="310"/>
      <c r="O157" s="310"/>
      <c r="P157" s="310"/>
      <c r="Q157" s="310"/>
      <c r="R157" s="310"/>
      <c r="S157" s="310"/>
      <c r="T157" s="310"/>
      <c r="U157" s="310"/>
    </row>
    <row r="158" spans="1:21" ht="15" customHeight="1" x14ac:dyDescent="0.25">
      <c r="A158" s="307"/>
      <c r="B158" s="186"/>
      <c r="C158" s="308"/>
      <c r="D158" s="186"/>
      <c r="E158" s="316" t="s">
        <v>1552</v>
      </c>
      <c r="F158" s="212">
        <v>1</v>
      </c>
      <c r="G158" s="310"/>
      <c r="H158" s="310"/>
      <c r="I158" s="310"/>
      <c r="J158" s="310"/>
      <c r="K158" s="310"/>
      <c r="L158" s="310"/>
      <c r="M158" s="310"/>
      <c r="N158" s="310"/>
      <c r="O158" s="310"/>
      <c r="P158" s="310"/>
      <c r="Q158" s="310"/>
      <c r="R158" s="310"/>
      <c r="S158" s="310"/>
      <c r="T158" s="310"/>
      <c r="U158" s="310"/>
    </row>
    <row r="159" spans="1:21" ht="15" customHeight="1" x14ac:dyDescent="0.25">
      <c r="A159" s="307"/>
      <c r="B159" s="186"/>
      <c r="C159" s="308"/>
      <c r="D159" s="186"/>
      <c r="E159" s="316"/>
      <c r="F159" s="212"/>
      <c r="G159" s="310"/>
      <c r="H159" s="310"/>
      <c r="I159" s="310"/>
      <c r="J159" s="310"/>
      <c r="K159" s="310"/>
      <c r="L159" s="310"/>
      <c r="M159" s="310"/>
      <c r="N159" s="310"/>
      <c r="O159" s="310"/>
      <c r="P159" s="310"/>
      <c r="Q159" s="310"/>
      <c r="R159" s="310"/>
      <c r="S159" s="310"/>
      <c r="T159" s="310"/>
      <c r="U159" s="310"/>
    </row>
    <row r="160" spans="1:21" ht="15" customHeight="1" x14ac:dyDescent="0.25">
      <c r="A160" s="307"/>
      <c r="B160" s="186"/>
      <c r="C160" s="308" t="s">
        <v>1553</v>
      </c>
      <c r="D160" s="186"/>
      <c r="E160" s="316" t="s">
        <v>1554</v>
      </c>
      <c r="F160" s="212">
        <v>3</v>
      </c>
      <c r="G160" s="310"/>
      <c r="H160" s="310"/>
      <c r="I160" s="310"/>
      <c r="J160" s="310"/>
      <c r="K160" s="310"/>
      <c r="L160" s="310"/>
      <c r="M160" s="310"/>
      <c r="N160" s="310"/>
      <c r="O160" s="310"/>
      <c r="P160" s="310"/>
      <c r="Q160" s="310"/>
      <c r="R160" s="310"/>
      <c r="S160" s="310"/>
      <c r="T160" s="310"/>
      <c r="U160" s="310"/>
    </row>
    <row r="161" spans="1:21" ht="15" customHeight="1" x14ac:dyDescent="0.25">
      <c r="A161" s="307"/>
      <c r="B161" s="186"/>
      <c r="C161" s="308"/>
      <c r="D161" s="186"/>
      <c r="E161" s="316" t="s">
        <v>1555</v>
      </c>
      <c r="F161" s="212">
        <v>2</v>
      </c>
      <c r="G161" s="310"/>
      <c r="H161" s="310"/>
      <c r="I161" s="310"/>
      <c r="J161" s="310"/>
      <c r="K161" s="310"/>
      <c r="L161" s="310"/>
      <c r="M161" s="310"/>
      <c r="N161" s="310"/>
      <c r="O161" s="310"/>
      <c r="P161" s="310"/>
      <c r="Q161" s="310"/>
      <c r="R161" s="310"/>
      <c r="S161" s="310"/>
      <c r="T161" s="310"/>
      <c r="U161" s="310"/>
    </row>
    <row r="162" spans="1:21" ht="15" customHeight="1" x14ac:dyDescent="0.25">
      <c r="A162" s="307"/>
      <c r="B162" s="318"/>
      <c r="C162" s="678"/>
      <c r="D162" s="517"/>
      <c r="E162" s="319" t="s">
        <v>1556</v>
      </c>
      <c r="F162" s="212">
        <v>1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</row>
    <row r="163" spans="1:21" ht="15.75" customHeight="1" x14ac:dyDescent="0.25">
      <c r="A163" s="307"/>
      <c r="B163" s="318"/>
      <c r="C163" s="320"/>
      <c r="D163" s="319"/>
      <c r="E163" s="321" t="s">
        <v>1557</v>
      </c>
      <c r="F163" s="311">
        <v>0</v>
      </c>
      <c r="G163" s="309"/>
      <c r="H163" s="309"/>
      <c r="I163" s="309"/>
      <c r="J163" s="310"/>
      <c r="K163" s="310"/>
      <c r="L163" s="310"/>
      <c r="M163" s="310"/>
      <c r="N163" s="310"/>
      <c r="O163" s="310"/>
      <c r="P163" s="310"/>
      <c r="Q163" s="310"/>
      <c r="R163" s="310"/>
      <c r="S163" s="310"/>
      <c r="T163" s="310"/>
      <c r="U163" s="310"/>
    </row>
    <row r="164" spans="1:21" ht="15.75" customHeight="1" x14ac:dyDescent="0.25">
      <c r="A164" s="307"/>
      <c r="B164" s="318"/>
      <c r="C164" s="322"/>
      <c r="D164" s="319"/>
      <c r="E164" s="321"/>
      <c r="F164" s="311"/>
      <c r="G164" s="309"/>
      <c r="H164" s="309"/>
      <c r="I164" s="309"/>
      <c r="J164" s="310"/>
      <c r="K164" s="310"/>
      <c r="L164" s="310"/>
      <c r="M164" s="310"/>
      <c r="N164" s="310"/>
      <c r="O164" s="310"/>
      <c r="P164" s="310"/>
      <c r="Q164" s="310"/>
      <c r="R164" s="310"/>
      <c r="S164" s="310"/>
      <c r="T164" s="310"/>
      <c r="U164" s="310"/>
    </row>
    <row r="165" spans="1:21" ht="18" customHeight="1" x14ac:dyDescent="0.25">
      <c r="A165" s="307"/>
      <c r="B165" s="318"/>
      <c r="C165" s="320" t="s">
        <v>1558</v>
      </c>
      <c r="D165" s="319"/>
      <c r="E165" s="321"/>
      <c r="F165" s="311"/>
      <c r="G165" s="309"/>
      <c r="H165" s="309"/>
      <c r="I165" s="309"/>
      <c r="J165" s="310"/>
      <c r="K165" s="310"/>
      <c r="L165" s="310"/>
      <c r="M165" s="310"/>
      <c r="N165" s="310"/>
      <c r="O165" s="310"/>
      <c r="P165" s="310"/>
      <c r="Q165" s="310"/>
      <c r="R165" s="310"/>
      <c r="S165" s="310"/>
      <c r="T165" s="310"/>
      <c r="U165" s="310"/>
    </row>
    <row r="166" spans="1:21" ht="15.75" customHeight="1" x14ac:dyDescent="0.25">
      <c r="A166" s="307"/>
      <c r="B166" s="318"/>
      <c r="C166" s="322" t="s">
        <v>1559</v>
      </c>
      <c r="D166" s="319"/>
      <c r="E166" s="321" t="s">
        <v>1560</v>
      </c>
      <c r="F166" s="311">
        <v>3</v>
      </c>
      <c r="G166" s="309"/>
      <c r="H166" s="309"/>
      <c r="I166" s="309"/>
      <c r="J166" s="310"/>
      <c r="K166" s="310"/>
      <c r="L166" s="310"/>
      <c r="M166" s="310"/>
      <c r="N166" s="310"/>
      <c r="O166" s="310"/>
      <c r="P166" s="310"/>
      <c r="Q166" s="310"/>
      <c r="R166" s="310"/>
      <c r="S166" s="310"/>
      <c r="T166" s="310"/>
      <c r="U166" s="310"/>
    </row>
    <row r="167" spans="1:21" ht="14.25" customHeight="1" x14ac:dyDescent="0.25">
      <c r="A167" s="307"/>
      <c r="B167" s="318"/>
      <c r="C167" s="322" t="s">
        <v>1561</v>
      </c>
      <c r="D167" s="319"/>
      <c r="E167" s="321" t="s">
        <v>1562</v>
      </c>
      <c r="F167" s="311">
        <v>2</v>
      </c>
      <c r="G167" s="309"/>
      <c r="H167" s="309"/>
      <c r="I167" s="309"/>
      <c r="J167" s="310"/>
      <c r="K167" s="310"/>
      <c r="L167" s="310"/>
      <c r="M167" s="310"/>
      <c r="N167" s="310"/>
      <c r="O167" s="310"/>
      <c r="P167" s="310"/>
      <c r="Q167" s="310"/>
      <c r="R167" s="310"/>
      <c r="S167" s="310"/>
      <c r="T167" s="310"/>
      <c r="U167" s="310"/>
    </row>
    <row r="168" spans="1:21" ht="15.75" customHeight="1" x14ac:dyDescent="0.25">
      <c r="A168" s="307"/>
      <c r="B168" s="318"/>
      <c r="C168" s="322" t="s">
        <v>1563</v>
      </c>
      <c r="D168" s="319"/>
      <c r="E168" s="321" t="s">
        <v>1564</v>
      </c>
      <c r="F168" s="311">
        <v>1</v>
      </c>
      <c r="G168" s="309"/>
      <c r="H168" s="309"/>
      <c r="I168" s="309"/>
      <c r="J168" s="310"/>
      <c r="K168" s="310"/>
      <c r="L168" s="310"/>
      <c r="M168" s="310"/>
      <c r="N168" s="310"/>
      <c r="O168" s="310"/>
      <c r="P168" s="310"/>
      <c r="Q168" s="310"/>
      <c r="R168" s="310"/>
      <c r="S168" s="310"/>
      <c r="T168" s="310"/>
      <c r="U168" s="310"/>
    </row>
    <row r="169" spans="1:21" ht="16.5" customHeight="1" x14ac:dyDescent="0.25">
      <c r="A169" s="307"/>
      <c r="B169" s="318"/>
      <c r="C169" s="322" t="s">
        <v>1565</v>
      </c>
      <c r="D169" s="319"/>
      <c r="E169" s="321" t="s">
        <v>1566</v>
      </c>
      <c r="F169" s="311">
        <v>0</v>
      </c>
      <c r="G169" s="309"/>
      <c r="H169" s="309"/>
      <c r="I169" s="309"/>
      <c r="J169" s="310"/>
      <c r="K169" s="310"/>
      <c r="L169" s="310"/>
      <c r="M169" s="310"/>
      <c r="N169" s="310"/>
      <c r="O169" s="310"/>
      <c r="P169" s="310"/>
      <c r="Q169" s="310"/>
      <c r="R169" s="310"/>
      <c r="S169" s="310"/>
      <c r="T169" s="310"/>
      <c r="U169" s="310"/>
    </row>
    <row r="170" spans="1:21" ht="15.75" customHeight="1" x14ac:dyDescent="0.25">
      <c r="A170" s="679"/>
      <c r="B170" s="517"/>
      <c r="C170" s="320" t="s">
        <v>1567</v>
      </c>
      <c r="D170" s="319"/>
      <c r="E170" s="321"/>
      <c r="F170" s="311"/>
      <c r="G170" s="309"/>
      <c r="H170" s="309"/>
      <c r="I170" s="309"/>
      <c r="J170" s="310"/>
      <c r="K170" s="310"/>
      <c r="L170" s="310"/>
      <c r="M170" s="310"/>
      <c r="N170" s="310"/>
      <c r="O170" s="310"/>
      <c r="P170" s="310"/>
      <c r="Q170" s="310"/>
      <c r="R170" s="310"/>
      <c r="S170" s="310"/>
      <c r="T170" s="310"/>
      <c r="U170" s="310"/>
    </row>
    <row r="171" spans="1:21" ht="15.75" customHeight="1" x14ac:dyDescent="0.25">
      <c r="A171" s="307"/>
      <c r="B171" s="318"/>
      <c r="C171" s="322"/>
      <c r="D171" s="319"/>
      <c r="E171" s="321"/>
      <c r="F171" s="311"/>
      <c r="G171" s="309"/>
      <c r="H171" s="309"/>
      <c r="I171" s="310"/>
      <c r="J171" s="310"/>
      <c r="K171" s="310"/>
      <c r="L171" s="310"/>
      <c r="M171" s="310"/>
      <c r="N171" s="310"/>
      <c r="O171" s="310"/>
      <c r="P171" s="310"/>
      <c r="Q171" s="310"/>
      <c r="R171" s="310"/>
      <c r="S171" s="310"/>
      <c r="T171" s="310"/>
      <c r="U171" s="310"/>
    </row>
    <row r="172" spans="1:21" ht="15.75" customHeight="1" x14ac:dyDescent="0.25">
      <c r="A172" s="307"/>
      <c r="B172" s="186"/>
      <c r="C172" s="308"/>
      <c r="D172" s="186"/>
      <c r="E172" s="313"/>
      <c r="F172" s="311"/>
      <c r="G172" s="186"/>
      <c r="H172" s="187"/>
      <c r="I172" s="187"/>
      <c r="J172" s="187"/>
      <c r="K172" s="187"/>
      <c r="L172" s="187"/>
      <c r="M172" s="187"/>
      <c r="N172" s="8"/>
      <c r="O172" s="8"/>
      <c r="P172" s="8"/>
      <c r="Q172" s="8"/>
      <c r="R172" s="8"/>
      <c r="S172" s="8"/>
      <c r="T172" s="8"/>
      <c r="U172" s="8"/>
    </row>
    <row r="173" spans="1:21" ht="15.75" customHeight="1" x14ac:dyDescent="0.25">
      <c r="A173" s="307"/>
      <c r="B173" s="186"/>
      <c r="C173" s="308" t="s">
        <v>1568</v>
      </c>
      <c r="D173" s="186"/>
      <c r="E173" s="313" t="s">
        <v>1569</v>
      </c>
      <c r="F173" s="311">
        <v>3</v>
      </c>
      <c r="G173" s="186"/>
      <c r="H173" s="187"/>
      <c r="I173" s="187"/>
      <c r="J173" s="187"/>
      <c r="K173" s="187"/>
      <c r="L173" s="187"/>
      <c r="M173" s="187"/>
      <c r="N173" s="8"/>
      <c r="O173" s="8"/>
      <c r="P173" s="8"/>
      <c r="Q173" s="8"/>
      <c r="R173" s="8"/>
      <c r="S173" s="8"/>
      <c r="T173" s="8"/>
      <c r="U173" s="8"/>
    </row>
    <row r="174" spans="1:21" ht="15.75" customHeight="1" x14ac:dyDescent="0.25">
      <c r="A174" s="307"/>
      <c r="B174" s="186"/>
      <c r="C174" s="308"/>
      <c r="D174" s="186"/>
      <c r="E174" s="313" t="s">
        <v>1570</v>
      </c>
      <c r="F174" s="311">
        <v>2</v>
      </c>
      <c r="G174" s="186"/>
      <c r="H174" s="187"/>
      <c r="I174" s="187"/>
      <c r="J174" s="187"/>
      <c r="K174" s="187"/>
      <c r="L174" s="187"/>
      <c r="M174" s="187"/>
      <c r="N174" s="8"/>
      <c r="O174" s="8"/>
      <c r="P174" s="8"/>
      <c r="Q174" s="8"/>
      <c r="R174" s="8"/>
      <c r="S174" s="8"/>
      <c r="T174" s="8"/>
      <c r="U174" s="8"/>
    </row>
    <row r="175" spans="1:21" ht="15.75" customHeight="1" x14ac:dyDescent="0.25">
      <c r="A175" s="307"/>
      <c r="B175" s="186"/>
      <c r="C175" s="308"/>
      <c r="D175" s="186"/>
      <c r="E175" s="313" t="s">
        <v>1571</v>
      </c>
      <c r="F175" s="311">
        <v>1</v>
      </c>
      <c r="G175" s="186"/>
      <c r="H175" s="187"/>
      <c r="I175" s="187"/>
      <c r="J175" s="187"/>
      <c r="K175" s="187"/>
      <c r="L175" s="187"/>
      <c r="M175" s="187"/>
      <c r="N175" s="8"/>
      <c r="O175" s="8"/>
      <c r="P175" s="8"/>
      <c r="Q175" s="8"/>
      <c r="R175" s="8"/>
      <c r="S175" s="8"/>
      <c r="T175" s="8"/>
      <c r="U175" s="8"/>
    </row>
    <row r="176" spans="1:21" ht="15.75" customHeight="1" x14ac:dyDescent="0.25">
      <c r="A176" s="307"/>
      <c r="B176" s="186"/>
      <c r="C176" s="308"/>
      <c r="D176" s="186"/>
      <c r="E176" s="313"/>
      <c r="F176" s="311"/>
      <c r="G176" s="186"/>
      <c r="H176" s="187"/>
      <c r="I176" s="187"/>
      <c r="J176" s="187"/>
      <c r="K176" s="187"/>
      <c r="L176" s="187"/>
      <c r="M176" s="187"/>
      <c r="N176" s="8"/>
      <c r="O176" s="8"/>
      <c r="P176" s="8"/>
      <c r="Q176" s="8"/>
      <c r="R176" s="8"/>
      <c r="S176" s="8"/>
      <c r="T176" s="8"/>
      <c r="U176" s="8"/>
    </row>
    <row r="177" spans="1:21" ht="15.75" customHeight="1" x14ac:dyDescent="0.25">
      <c r="A177" s="307"/>
      <c r="B177" s="186"/>
      <c r="C177" s="308" t="s">
        <v>1572</v>
      </c>
      <c r="D177" s="186"/>
      <c r="E177" s="313" t="s">
        <v>1573</v>
      </c>
      <c r="F177" s="311">
        <v>3</v>
      </c>
      <c r="G177" s="186"/>
      <c r="H177" s="187"/>
      <c r="I177" s="187"/>
      <c r="J177" s="187"/>
      <c r="K177" s="187"/>
      <c r="L177" s="187"/>
      <c r="M177" s="187"/>
      <c r="N177" s="8"/>
      <c r="O177" s="8"/>
      <c r="P177" s="8"/>
      <c r="Q177" s="8"/>
      <c r="R177" s="8"/>
      <c r="S177" s="8"/>
      <c r="T177" s="8"/>
      <c r="U177" s="8"/>
    </row>
    <row r="178" spans="1:21" ht="15.75" customHeight="1" x14ac:dyDescent="0.25">
      <c r="A178" s="307"/>
      <c r="B178" s="186"/>
      <c r="C178" s="308"/>
      <c r="D178" s="186"/>
      <c r="E178" s="313" t="s">
        <v>1574</v>
      </c>
      <c r="F178" s="311">
        <v>2</v>
      </c>
      <c r="G178" s="186"/>
      <c r="H178" s="187"/>
      <c r="I178" s="187"/>
      <c r="J178" s="187"/>
      <c r="K178" s="187"/>
      <c r="L178" s="187"/>
      <c r="M178" s="187"/>
      <c r="N178" s="8"/>
      <c r="O178" s="8"/>
      <c r="P178" s="8"/>
      <c r="Q178" s="8"/>
      <c r="R178" s="8"/>
      <c r="S178" s="8"/>
      <c r="T178" s="8"/>
      <c r="U178" s="8"/>
    </row>
    <row r="179" spans="1:21" ht="15.75" customHeight="1" x14ac:dyDescent="0.25">
      <c r="A179" s="307"/>
      <c r="B179" s="186"/>
      <c r="C179" s="308"/>
      <c r="D179" s="186"/>
      <c r="E179" s="313" t="s">
        <v>1347</v>
      </c>
      <c r="F179" s="311">
        <v>1</v>
      </c>
      <c r="G179" s="186"/>
      <c r="H179" s="187"/>
      <c r="I179" s="187"/>
      <c r="J179" s="187"/>
      <c r="K179" s="187"/>
      <c r="L179" s="187"/>
      <c r="M179" s="187"/>
      <c r="N179" s="8"/>
      <c r="O179" s="8"/>
      <c r="P179" s="8"/>
      <c r="Q179" s="8"/>
      <c r="R179" s="8"/>
      <c r="S179" s="8"/>
      <c r="T179" s="8"/>
      <c r="U179" s="8"/>
    </row>
    <row r="180" spans="1:21" ht="15.75" customHeight="1" x14ac:dyDescent="0.25">
      <c r="A180" s="307"/>
      <c r="B180" s="186"/>
      <c r="C180" s="308"/>
      <c r="D180" s="186"/>
      <c r="E180" s="313" t="s">
        <v>1575</v>
      </c>
      <c r="F180" s="311">
        <v>0</v>
      </c>
      <c r="G180" s="186"/>
      <c r="H180" s="187"/>
      <c r="I180" s="187"/>
      <c r="J180" s="187"/>
      <c r="K180" s="187"/>
      <c r="L180" s="187"/>
      <c r="M180" s="187"/>
      <c r="N180" s="8"/>
      <c r="O180" s="8"/>
      <c r="P180" s="8"/>
      <c r="Q180" s="8"/>
      <c r="R180" s="8"/>
      <c r="S180" s="8"/>
      <c r="T180" s="8"/>
      <c r="U180" s="8"/>
    </row>
    <row r="181" spans="1:21" ht="15.75" customHeight="1" x14ac:dyDescent="0.25">
      <c r="A181" s="307"/>
      <c r="B181" s="186"/>
      <c r="C181" s="308" t="s">
        <v>116</v>
      </c>
      <c r="D181" s="186"/>
      <c r="E181" s="313"/>
      <c r="F181" s="311"/>
      <c r="G181" s="186"/>
      <c r="H181" s="187"/>
      <c r="I181" s="187"/>
      <c r="J181" s="187"/>
      <c r="K181" s="187"/>
      <c r="L181" s="187"/>
      <c r="M181" s="187"/>
      <c r="N181" s="8"/>
      <c r="O181" s="8"/>
      <c r="P181" s="8"/>
      <c r="Q181" s="8"/>
      <c r="R181" s="8"/>
      <c r="S181" s="8"/>
      <c r="T181" s="8"/>
      <c r="U181" s="8"/>
    </row>
    <row r="182" spans="1:21" ht="15.75" customHeight="1" x14ac:dyDescent="0.25">
      <c r="A182" s="307"/>
      <c r="B182" s="186"/>
      <c r="C182" s="308" t="s">
        <v>1576</v>
      </c>
      <c r="D182" s="186"/>
      <c r="E182" s="313" t="s">
        <v>1577</v>
      </c>
      <c r="F182" s="311">
        <v>3</v>
      </c>
      <c r="G182" s="186"/>
      <c r="H182" s="187"/>
      <c r="I182" s="187"/>
      <c r="J182" s="187"/>
      <c r="K182" s="187"/>
      <c r="L182" s="187"/>
      <c r="M182" s="187"/>
      <c r="N182" s="8"/>
      <c r="O182" s="8"/>
      <c r="P182" s="8"/>
      <c r="Q182" s="8"/>
      <c r="R182" s="8"/>
      <c r="S182" s="8"/>
      <c r="T182" s="8"/>
      <c r="U182" s="8"/>
    </row>
    <row r="183" spans="1:21" ht="15.75" customHeight="1" x14ac:dyDescent="0.25">
      <c r="A183" s="307"/>
      <c r="B183" s="186"/>
      <c r="C183" s="308"/>
      <c r="D183" s="186"/>
      <c r="E183" s="313" t="s">
        <v>1578</v>
      </c>
      <c r="F183" s="311">
        <v>2</v>
      </c>
      <c r="G183" s="186"/>
      <c r="H183" s="187"/>
      <c r="I183" s="187"/>
      <c r="J183" s="187"/>
      <c r="K183" s="187"/>
      <c r="L183" s="187"/>
      <c r="M183" s="187"/>
      <c r="N183" s="8"/>
      <c r="O183" s="8"/>
      <c r="P183" s="8"/>
      <c r="Q183" s="8"/>
      <c r="R183" s="8"/>
      <c r="S183" s="8"/>
      <c r="T183" s="8"/>
      <c r="U183" s="8"/>
    </row>
    <row r="184" spans="1:21" ht="15.75" customHeight="1" x14ac:dyDescent="0.25">
      <c r="A184" s="307"/>
      <c r="B184" s="186"/>
      <c r="C184" s="308"/>
      <c r="D184" s="186"/>
      <c r="E184" s="313" t="s">
        <v>1579</v>
      </c>
      <c r="F184" s="311">
        <v>1</v>
      </c>
      <c r="G184" s="186"/>
      <c r="H184" s="187"/>
      <c r="I184" s="187"/>
      <c r="J184" s="187"/>
      <c r="K184" s="187"/>
      <c r="L184" s="187"/>
      <c r="M184" s="187"/>
      <c r="N184" s="8"/>
      <c r="O184" s="8"/>
      <c r="P184" s="8"/>
      <c r="Q184" s="8"/>
      <c r="R184" s="8"/>
      <c r="S184" s="8"/>
      <c r="T184" s="8"/>
      <c r="U184" s="8"/>
    </row>
    <row r="185" spans="1:21" ht="15.75" customHeight="1" x14ac:dyDescent="0.25">
      <c r="A185" s="307"/>
      <c r="B185" s="186"/>
      <c r="C185" s="308"/>
      <c r="D185" s="186"/>
      <c r="E185" s="313"/>
      <c r="F185" s="311"/>
      <c r="G185" s="186"/>
      <c r="H185" s="187"/>
      <c r="I185" s="187"/>
      <c r="J185" s="187"/>
      <c r="K185" s="187"/>
      <c r="L185" s="187"/>
      <c r="M185" s="187"/>
      <c r="N185" s="8"/>
      <c r="O185" s="8"/>
      <c r="P185" s="8"/>
      <c r="Q185" s="8"/>
      <c r="R185" s="8"/>
      <c r="S185" s="8"/>
      <c r="T185" s="8"/>
      <c r="U185" s="8"/>
    </row>
    <row r="186" spans="1:21" ht="15.75" customHeight="1" x14ac:dyDescent="0.25">
      <c r="A186" s="307"/>
      <c r="B186" s="186"/>
      <c r="C186" s="308" t="s">
        <v>1580</v>
      </c>
      <c r="D186" s="186"/>
      <c r="E186" s="313"/>
      <c r="F186" s="311"/>
      <c r="G186" s="186"/>
      <c r="H186" s="187"/>
      <c r="I186" s="187"/>
      <c r="J186" s="187"/>
      <c r="K186" s="187"/>
      <c r="L186" s="187"/>
      <c r="M186" s="187"/>
      <c r="N186" s="8"/>
      <c r="O186" s="8"/>
      <c r="P186" s="8"/>
      <c r="Q186" s="8"/>
      <c r="R186" s="8"/>
      <c r="S186" s="8"/>
      <c r="T186" s="8"/>
      <c r="U186" s="8"/>
    </row>
    <row r="187" spans="1:21" ht="15.75" customHeight="1" x14ac:dyDescent="0.25">
      <c r="A187" s="307"/>
      <c r="B187" s="186"/>
      <c r="C187" s="308" t="s">
        <v>1581</v>
      </c>
      <c r="D187" s="186"/>
      <c r="E187" s="313" t="s">
        <v>1582</v>
      </c>
      <c r="F187" s="311">
        <v>3</v>
      </c>
      <c r="G187" s="186"/>
      <c r="H187" s="187"/>
      <c r="I187" s="187"/>
      <c r="J187" s="187"/>
      <c r="K187" s="187"/>
      <c r="L187" s="187"/>
      <c r="M187" s="187"/>
      <c r="N187" s="8"/>
      <c r="O187" s="8"/>
      <c r="P187" s="8"/>
      <c r="Q187" s="8"/>
      <c r="R187" s="8"/>
      <c r="S187" s="8"/>
      <c r="T187" s="8"/>
      <c r="U187" s="8"/>
    </row>
    <row r="188" spans="1:21" ht="15.75" customHeight="1" x14ac:dyDescent="0.25">
      <c r="A188" s="307"/>
      <c r="B188" s="186"/>
      <c r="C188" s="308"/>
      <c r="D188" s="186"/>
      <c r="E188" s="313" t="s">
        <v>1583</v>
      </c>
      <c r="F188" s="311">
        <v>2</v>
      </c>
      <c r="G188" s="186"/>
      <c r="H188" s="187"/>
      <c r="I188" s="187"/>
      <c r="J188" s="187"/>
      <c r="K188" s="187"/>
      <c r="L188" s="187"/>
      <c r="M188" s="187"/>
      <c r="N188" s="8"/>
      <c r="O188" s="8"/>
      <c r="P188" s="8"/>
      <c r="Q188" s="8"/>
      <c r="R188" s="8"/>
      <c r="S188" s="8"/>
      <c r="T188" s="8"/>
      <c r="U188" s="8"/>
    </row>
    <row r="189" spans="1:21" ht="15.75" customHeight="1" x14ac:dyDescent="0.25">
      <c r="A189" s="307"/>
      <c r="B189" s="186"/>
      <c r="C189" s="308"/>
      <c r="D189" s="186"/>
      <c r="E189" s="313" t="s">
        <v>1584</v>
      </c>
      <c r="F189" s="311">
        <v>1</v>
      </c>
      <c r="G189" s="186"/>
      <c r="H189" s="187"/>
      <c r="I189" s="187"/>
      <c r="J189" s="187"/>
      <c r="K189" s="187"/>
      <c r="L189" s="187"/>
      <c r="M189" s="187"/>
      <c r="N189" s="8"/>
      <c r="O189" s="8"/>
      <c r="P189" s="8"/>
      <c r="Q189" s="8"/>
      <c r="R189" s="8"/>
      <c r="S189" s="8"/>
      <c r="T189" s="8"/>
      <c r="U189" s="8"/>
    </row>
    <row r="190" spans="1:21" ht="15.75" customHeight="1" x14ac:dyDescent="0.25">
      <c r="A190" s="307"/>
      <c r="B190" s="186"/>
      <c r="C190" s="308"/>
      <c r="D190" s="186"/>
      <c r="E190" s="313"/>
      <c r="F190" s="311"/>
      <c r="G190" s="186"/>
      <c r="H190" s="187"/>
      <c r="I190" s="187"/>
      <c r="J190" s="187"/>
      <c r="K190" s="187"/>
      <c r="L190" s="187"/>
      <c r="M190" s="187"/>
      <c r="N190" s="8"/>
      <c r="O190" s="8"/>
      <c r="P190" s="8"/>
      <c r="Q190" s="8"/>
      <c r="R190" s="8"/>
      <c r="S190" s="8"/>
      <c r="T190" s="8"/>
      <c r="U190" s="8"/>
    </row>
    <row r="191" spans="1:21" ht="15.75" customHeight="1" x14ac:dyDescent="0.25">
      <c r="A191" s="307"/>
      <c r="B191" s="186"/>
      <c r="C191" s="308" t="s">
        <v>1585</v>
      </c>
      <c r="D191" s="186"/>
      <c r="E191" s="313" t="s">
        <v>1586</v>
      </c>
      <c r="F191" s="311">
        <v>2</v>
      </c>
      <c r="G191" s="186"/>
      <c r="H191" s="187"/>
      <c r="I191" s="187"/>
      <c r="J191" s="187"/>
      <c r="K191" s="187"/>
      <c r="L191" s="187"/>
      <c r="M191" s="187"/>
      <c r="N191" s="8"/>
      <c r="O191" s="8"/>
      <c r="P191" s="8"/>
      <c r="Q191" s="8"/>
      <c r="R191" s="8"/>
      <c r="S191" s="8"/>
      <c r="T191" s="8"/>
      <c r="U191" s="8"/>
    </row>
    <row r="192" spans="1:21" ht="15.75" customHeight="1" x14ac:dyDescent="0.25">
      <c r="A192" s="307"/>
      <c r="B192" s="186"/>
      <c r="C192" s="308"/>
      <c r="D192" s="186"/>
      <c r="E192" s="313" t="s">
        <v>1587</v>
      </c>
      <c r="F192" s="311">
        <v>1</v>
      </c>
      <c r="G192" s="186"/>
      <c r="H192" s="187"/>
      <c r="I192" s="187"/>
      <c r="J192" s="187"/>
      <c r="K192" s="187"/>
      <c r="L192" s="187"/>
      <c r="M192" s="187"/>
      <c r="N192" s="8"/>
      <c r="O192" s="8"/>
      <c r="P192" s="8"/>
      <c r="Q192" s="8"/>
      <c r="R192" s="8"/>
      <c r="S192" s="8"/>
      <c r="T192" s="8"/>
      <c r="U192" s="8"/>
    </row>
    <row r="193" spans="1:21" ht="15.75" customHeight="1" x14ac:dyDescent="0.25">
      <c r="A193" s="307"/>
      <c r="B193" s="186"/>
      <c r="C193" s="308"/>
      <c r="D193" s="186"/>
      <c r="E193" s="313"/>
      <c r="F193" s="311"/>
      <c r="G193" s="186"/>
      <c r="H193" s="187"/>
      <c r="I193" s="187"/>
      <c r="J193" s="187"/>
      <c r="K193" s="187"/>
      <c r="L193" s="187"/>
      <c r="M193" s="187"/>
      <c r="N193" s="8"/>
      <c r="O193" s="8"/>
      <c r="P193" s="8"/>
      <c r="Q193" s="8"/>
      <c r="R193" s="8"/>
      <c r="S193" s="8"/>
      <c r="T193" s="8"/>
      <c r="U193" s="8"/>
    </row>
    <row r="194" spans="1:21" ht="15.75" customHeight="1" x14ac:dyDescent="0.25">
      <c r="A194" s="307"/>
      <c r="B194" s="186"/>
      <c r="C194" s="308" t="s">
        <v>1588</v>
      </c>
      <c r="D194" s="186"/>
      <c r="E194" s="313" t="s">
        <v>1582</v>
      </c>
      <c r="F194" s="311">
        <v>2</v>
      </c>
      <c r="G194" s="186"/>
      <c r="H194" s="187"/>
      <c r="I194" s="187"/>
      <c r="J194" s="187"/>
      <c r="K194" s="187"/>
      <c r="L194" s="187"/>
      <c r="M194" s="187"/>
      <c r="N194" s="8"/>
      <c r="O194" s="8"/>
      <c r="P194" s="8"/>
      <c r="Q194" s="8"/>
      <c r="R194" s="8"/>
      <c r="S194" s="8"/>
      <c r="T194" s="8"/>
      <c r="U194" s="8"/>
    </row>
    <row r="195" spans="1:21" ht="15.75" customHeight="1" x14ac:dyDescent="0.25">
      <c r="A195" s="307"/>
      <c r="B195" s="186"/>
      <c r="C195" s="308"/>
      <c r="D195" s="186"/>
      <c r="E195" s="313" t="s">
        <v>1583</v>
      </c>
      <c r="F195" s="311">
        <v>1</v>
      </c>
      <c r="G195" s="186"/>
      <c r="H195" s="187"/>
      <c r="I195" s="187"/>
      <c r="J195" s="187"/>
      <c r="K195" s="187"/>
      <c r="L195" s="187"/>
      <c r="M195" s="187"/>
      <c r="N195" s="8"/>
      <c r="O195" s="8"/>
      <c r="P195" s="8"/>
      <c r="Q195" s="8"/>
      <c r="R195" s="8"/>
      <c r="S195" s="8"/>
      <c r="T195" s="8"/>
      <c r="U195" s="8"/>
    </row>
    <row r="196" spans="1:21" ht="15.75" customHeight="1" x14ac:dyDescent="0.25">
      <c r="A196" s="307"/>
      <c r="B196" s="186"/>
      <c r="C196" s="308"/>
      <c r="D196" s="186"/>
      <c r="E196" s="313" t="s">
        <v>1453</v>
      </c>
      <c r="F196" s="311">
        <v>0</v>
      </c>
      <c r="G196" s="186"/>
      <c r="H196" s="187"/>
      <c r="I196" s="187"/>
      <c r="J196" s="187"/>
      <c r="K196" s="187"/>
      <c r="L196" s="187"/>
      <c r="M196" s="187"/>
      <c r="N196" s="8"/>
      <c r="O196" s="8"/>
      <c r="P196" s="8"/>
      <c r="Q196" s="8"/>
      <c r="R196" s="8"/>
      <c r="S196" s="8"/>
      <c r="T196" s="8"/>
      <c r="U196" s="8"/>
    </row>
    <row r="197" spans="1:21" ht="15.75" customHeight="1" x14ac:dyDescent="0.25">
      <c r="A197" s="307"/>
      <c r="B197" s="186"/>
      <c r="C197" s="308"/>
      <c r="D197" s="186"/>
      <c r="E197" s="313"/>
      <c r="F197" s="311"/>
      <c r="G197" s="186"/>
      <c r="H197" s="187"/>
      <c r="I197" s="187"/>
      <c r="J197" s="187"/>
      <c r="K197" s="187"/>
      <c r="L197" s="187"/>
      <c r="M197" s="187"/>
      <c r="N197" s="8"/>
      <c r="O197" s="8"/>
      <c r="P197" s="8"/>
      <c r="Q197" s="8"/>
      <c r="R197" s="8"/>
      <c r="S197" s="8"/>
      <c r="T197" s="8"/>
      <c r="U197" s="8"/>
    </row>
    <row r="198" spans="1:21" ht="15.75" customHeight="1" x14ac:dyDescent="0.25">
      <c r="A198" s="307"/>
      <c r="B198" s="186"/>
      <c r="C198" s="308" t="s">
        <v>1589</v>
      </c>
      <c r="D198" s="186"/>
      <c r="E198" s="313" t="s">
        <v>1582</v>
      </c>
      <c r="F198" s="311">
        <v>2</v>
      </c>
      <c r="G198" s="186"/>
      <c r="H198" s="187"/>
      <c r="I198" s="187"/>
      <c r="J198" s="187"/>
      <c r="K198" s="187"/>
      <c r="L198" s="187"/>
      <c r="M198" s="187"/>
      <c r="N198" s="8"/>
      <c r="O198" s="8"/>
      <c r="P198" s="8"/>
      <c r="Q198" s="8"/>
      <c r="R198" s="8"/>
      <c r="S198" s="8"/>
      <c r="T198" s="8"/>
      <c r="U198" s="8"/>
    </row>
    <row r="199" spans="1:21" ht="15.75" customHeight="1" x14ac:dyDescent="0.25">
      <c r="A199" s="307"/>
      <c r="B199" s="186"/>
      <c r="C199" s="308"/>
      <c r="D199" s="186"/>
      <c r="E199" s="313" t="s">
        <v>1583</v>
      </c>
      <c r="F199" s="311">
        <v>0</v>
      </c>
      <c r="G199" s="186"/>
      <c r="H199" s="187"/>
      <c r="I199" s="187"/>
      <c r="J199" s="187"/>
      <c r="K199" s="187"/>
      <c r="L199" s="187"/>
      <c r="M199" s="187"/>
      <c r="N199" s="8"/>
      <c r="O199" s="8"/>
      <c r="P199" s="8"/>
      <c r="Q199" s="8"/>
      <c r="R199" s="8"/>
      <c r="S199" s="8"/>
      <c r="T199" s="8"/>
      <c r="U199" s="8"/>
    </row>
    <row r="200" spans="1:21" ht="15.75" customHeight="1" x14ac:dyDescent="0.25">
      <c r="A200" s="307"/>
      <c r="B200" s="186"/>
      <c r="C200" s="308"/>
      <c r="D200" s="186"/>
      <c r="E200" s="313"/>
      <c r="F200" s="311"/>
      <c r="G200" s="186"/>
      <c r="H200" s="187"/>
      <c r="I200" s="187"/>
      <c r="J200" s="187"/>
      <c r="K200" s="187"/>
      <c r="L200" s="187"/>
      <c r="M200" s="187"/>
      <c r="N200" s="8"/>
      <c r="O200" s="8"/>
      <c r="P200" s="8"/>
      <c r="Q200" s="8"/>
      <c r="R200" s="8"/>
      <c r="S200" s="8"/>
      <c r="T200" s="8"/>
      <c r="U200" s="8"/>
    </row>
    <row r="201" spans="1:21" ht="15.75" customHeight="1" x14ac:dyDescent="0.25">
      <c r="A201" s="307"/>
      <c r="B201" s="186"/>
      <c r="C201" s="308" t="s">
        <v>1590</v>
      </c>
      <c r="D201" s="186"/>
      <c r="E201" s="313" t="s">
        <v>1591</v>
      </c>
      <c r="F201" s="311">
        <v>2</v>
      </c>
      <c r="G201" s="186"/>
      <c r="H201" s="187"/>
      <c r="I201" s="187"/>
      <c r="J201" s="187"/>
      <c r="K201" s="187"/>
      <c r="L201" s="187"/>
      <c r="M201" s="187"/>
      <c r="N201" s="8"/>
      <c r="O201" s="8"/>
      <c r="P201" s="8"/>
      <c r="Q201" s="8"/>
      <c r="R201" s="8"/>
      <c r="S201" s="8"/>
      <c r="T201" s="8"/>
      <c r="U201" s="8"/>
    </row>
    <row r="202" spans="1:21" ht="15.75" customHeight="1" x14ac:dyDescent="0.25">
      <c r="A202" s="307"/>
      <c r="B202" s="186"/>
      <c r="C202" s="308"/>
      <c r="D202" s="186"/>
      <c r="E202" s="313" t="s">
        <v>1592</v>
      </c>
      <c r="F202" s="311">
        <v>1</v>
      </c>
      <c r="G202" s="186"/>
      <c r="H202" s="187"/>
      <c r="I202" s="187"/>
      <c r="J202" s="187"/>
      <c r="K202" s="187"/>
      <c r="L202" s="187"/>
      <c r="M202" s="187"/>
      <c r="N202" s="8"/>
      <c r="O202" s="8"/>
      <c r="P202" s="8"/>
      <c r="Q202" s="8"/>
      <c r="R202" s="8"/>
      <c r="S202" s="8"/>
      <c r="T202" s="8"/>
      <c r="U202" s="8"/>
    </row>
    <row r="203" spans="1:21" ht="15.75" customHeight="1" x14ac:dyDescent="0.25">
      <c r="A203" s="307"/>
      <c r="B203" s="186"/>
      <c r="C203" s="308"/>
      <c r="D203" s="186"/>
      <c r="E203" s="313" t="s">
        <v>1566</v>
      </c>
      <c r="F203" s="311">
        <v>0</v>
      </c>
      <c r="G203" s="186"/>
      <c r="H203" s="187"/>
      <c r="I203" s="187"/>
      <c r="J203" s="187"/>
      <c r="K203" s="187"/>
      <c r="L203" s="187"/>
      <c r="M203" s="187"/>
      <c r="N203" s="8"/>
      <c r="O203" s="8"/>
      <c r="P203" s="8"/>
      <c r="Q203" s="8"/>
      <c r="R203" s="8"/>
      <c r="S203" s="8"/>
      <c r="T203" s="8"/>
      <c r="U203" s="8"/>
    </row>
    <row r="204" spans="1:21" ht="15.75" customHeight="1" x14ac:dyDescent="0.25">
      <c r="A204" s="307"/>
      <c r="B204" s="186"/>
      <c r="C204" s="308"/>
      <c r="D204" s="186"/>
      <c r="E204" s="313"/>
      <c r="F204" s="311"/>
      <c r="G204" s="186"/>
      <c r="H204" s="187"/>
      <c r="I204" s="187"/>
      <c r="J204" s="187"/>
      <c r="K204" s="187"/>
      <c r="L204" s="187"/>
      <c r="M204" s="187"/>
      <c r="N204" s="8"/>
      <c r="O204" s="8"/>
      <c r="P204" s="8"/>
      <c r="Q204" s="8"/>
      <c r="R204" s="8"/>
      <c r="S204" s="8"/>
      <c r="T204" s="8"/>
      <c r="U204" s="8"/>
    </row>
    <row r="205" spans="1:21" ht="15.75" customHeight="1" x14ac:dyDescent="0.25">
      <c r="A205" s="307"/>
      <c r="B205" s="186"/>
      <c r="C205" s="308" t="s">
        <v>1593</v>
      </c>
      <c r="D205" s="186"/>
      <c r="E205" s="313" t="s">
        <v>1594</v>
      </c>
      <c r="F205" s="311">
        <v>2</v>
      </c>
      <c r="G205" s="186"/>
      <c r="H205" s="187"/>
      <c r="I205" s="187"/>
      <c r="J205" s="187"/>
      <c r="K205" s="187"/>
      <c r="L205" s="187"/>
      <c r="M205" s="187"/>
      <c r="N205" s="8"/>
      <c r="O205" s="8"/>
      <c r="P205" s="8"/>
      <c r="Q205" s="8"/>
      <c r="R205" s="8"/>
      <c r="S205" s="8"/>
      <c r="T205" s="8"/>
      <c r="U205" s="8"/>
    </row>
    <row r="206" spans="1:21" ht="15.75" customHeight="1" x14ac:dyDescent="0.25">
      <c r="A206" s="307"/>
      <c r="B206" s="186"/>
      <c r="C206" s="308"/>
      <c r="D206" s="186"/>
      <c r="E206" s="313" t="s">
        <v>1595</v>
      </c>
      <c r="F206" s="311">
        <v>1</v>
      </c>
      <c r="G206" s="186"/>
      <c r="H206" s="187"/>
      <c r="I206" s="187"/>
      <c r="J206" s="187"/>
      <c r="K206" s="187"/>
      <c r="L206" s="187"/>
      <c r="M206" s="187"/>
      <c r="N206" s="8"/>
      <c r="O206" s="8"/>
      <c r="P206" s="8"/>
      <c r="Q206" s="8"/>
      <c r="R206" s="8"/>
      <c r="S206" s="8"/>
      <c r="T206" s="8"/>
      <c r="U206" s="8"/>
    </row>
    <row r="207" spans="1:21" ht="15.75" customHeight="1" x14ac:dyDescent="0.25">
      <c r="A207" s="307"/>
      <c r="B207" s="186"/>
      <c r="C207" s="308"/>
      <c r="D207" s="186"/>
      <c r="E207" s="313" t="s">
        <v>1535</v>
      </c>
      <c r="F207" s="311">
        <v>0</v>
      </c>
      <c r="G207" s="186"/>
      <c r="H207" s="187"/>
      <c r="I207" s="187"/>
      <c r="J207" s="187"/>
      <c r="K207" s="187"/>
      <c r="L207" s="187"/>
      <c r="M207" s="187"/>
      <c r="N207" s="8"/>
      <c r="O207" s="8"/>
      <c r="P207" s="8"/>
      <c r="Q207" s="8"/>
      <c r="R207" s="8"/>
      <c r="S207" s="8"/>
      <c r="T207" s="8"/>
      <c r="U207" s="8"/>
    </row>
    <row r="208" spans="1:21" ht="15.75" customHeight="1" x14ac:dyDescent="0.25">
      <c r="A208" s="307"/>
      <c r="B208" s="186"/>
      <c r="C208" s="308"/>
      <c r="D208" s="186"/>
      <c r="E208" s="313"/>
      <c r="F208" s="311"/>
      <c r="G208" s="186"/>
      <c r="H208" s="187"/>
      <c r="I208" s="187"/>
      <c r="J208" s="187"/>
      <c r="K208" s="187"/>
      <c r="L208" s="187"/>
      <c r="M208" s="187"/>
      <c r="N208" s="8"/>
      <c r="O208" s="8"/>
      <c r="P208" s="8"/>
      <c r="Q208" s="8"/>
      <c r="R208" s="8"/>
      <c r="S208" s="8"/>
      <c r="T208" s="8"/>
      <c r="U208" s="8"/>
    </row>
    <row r="209" spans="1:21" ht="15.75" customHeight="1" x14ac:dyDescent="0.25">
      <c r="A209" s="680" t="s">
        <v>1596</v>
      </c>
      <c r="B209" s="516"/>
      <c r="C209" s="516"/>
      <c r="D209" s="517"/>
      <c r="E209" s="211"/>
      <c r="F209" s="212">
        <v>100</v>
      </c>
      <c r="G209" s="187">
        <f t="shared" ref="G209:U209" si="1">SUM(G16:G172)</f>
        <v>0</v>
      </c>
      <c r="H209" s="187">
        <f t="shared" si="1"/>
        <v>0</v>
      </c>
      <c r="I209" s="187">
        <f t="shared" si="1"/>
        <v>0</v>
      </c>
      <c r="J209" s="187">
        <f t="shared" si="1"/>
        <v>0</v>
      </c>
      <c r="K209" s="187">
        <f t="shared" si="1"/>
        <v>0</v>
      </c>
      <c r="L209" s="187">
        <f t="shared" si="1"/>
        <v>0</v>
      </c>
      <c r="M209" s="187">
        <f t="shared" si="1"/>
        <v>0</v>
      </c>
      <c r="N209" s="187">
        <f t="shared" si="1"/>
        <v>0</v>
      </c>
      <c r="O209" s="187">
        <f t="shared" si="1"/>
        <v>0</v>
      </c>
      <c r="P209" s="187">
        <f t="shared" si="1"/>
        <v>0</v>
      </c>
      <c r="Q209" s="187">
        <f t="shared" si="1"/>
        <v>0</v>
      </c>
      <c r="R209" s="187">
        <f t="shared" si="1"/>
        <v>0</v>
      </c>
      <c r="S209" s="187">
        <f t="shared" si="1"/>
        <v>0</v>
      </c>
      <c r="T209" s="187">
        <f t="shared" si="1"/>
        <v>0</v>
      </c>
      <c r="U209" s="187">
        <f t="shared" si="1"/>
        <v>0</v>
      </c>
    </row>
    <row r="210" spans="1:21" ht="15.75" customHeight="1" x14ac:dyDescent="0.25">
      <c r="A210" s="680" t="s">
        <v>1415</v>
      </c>
      <c r="B210" s="516"/>
      <c r="C210" s="516"/>
      <c r="D210" s="517"/>
      <c r="E210" s="211"/>
      <c r="F210" s="212"/>
      <c r="G210" s="213" t="str">
        <f t="shared" ref="G210:U210" si="2">IF(G209&gt;=90,"I",IF(G209&gt;=70,"II",IF(G209&gt;=50,"III",IF(G209&gt;=1,"IV"," "))))</f>
        <v xml:space="preserve"> </v>
      </c>
      <c r="H210" s="213" t="str">
        <f t="shared" si="2"/>
        <v xml:space="preserve"> </v>
      </c>
      <c r="I210" s="213" t="str">
        <f t="shared" si="2"/>
        <v xml:space="preserve"> </v>
      </c>
      <c r="J210" s="213" t="str">
        <f t="shared" si="2"/>
        <v xml:space="preserve"> </v>
      </c>
      <c r="K210" s="213" t="str">
        <f t="shared" si="2"/>
        <v xml:space="preserve"> </v>
      </c>
      <c r="L210" s="213" t="str">
        <f t="shared" si="2"/>
        <v xml:space="preserve"> </v>
      </c>
      <c r="M210" s="213" t="str">
        <f t="shared" si="2"/>
        <v xml:space="preserve"> </v>
      </c>
      <c r="N210" s="213" t="str">
        <f t="shared" si="2"/>
        <v xml:space="preserve"> </v>
      </c>
      <c r="O210" s="213" t="str">
        <f t="shared" si="2"/>
        <v xml:space="preserve"> </v>
      </c>
      <c r="P210" s="213" t="str">
        <f t="shared" si="2"/>
        <v xml:space="preserve"> </v>
      </c>
      <c r="Q210" s="213" t="str">
        <f t="shared" si="2"/>
        <v xml:space="preserve"> </v>
      </c>
      <c r="R210" s="213" t="str">
        <f t="shared" si="2"/>
        <v xml:space="preserve"> </v>
      </c>
      <c r="S210" s="213" t="str">
        <f t="shared" si="2"/>
        <v xml:space="preserve"> </v>
      </c>
      <c r="T210" s="213" t="str">
        <f t="shared" si="2"/>
        <v xml:space="preserve"> </v>
      </c>
      <c r="U210" s="213" t="str">
        <f t="shared" si="2"/>
        <v xml:space="preserve"> </v>
      </c>
    </row>
    <row r="211" spans="1:21" ht="12.75" customHeight="1" x14ac:dyDescent="0.2"/>
    <row r="212" spans="1:21" ht="15" customHeight="1" x14ac:dyDescent="0.25">
      <c r="C212" s="220" t="s">
        <v>1074</v>
      </c>
      <c r="D212" s="220" t="s">
        <v>1597</v>
      </c>
      <c r="E212" s="220"/>
      <c r="F212" s="221" t="s">
        <v>1075</v>
      </c>
      <c r="I212" s="221"/>
      <c r="K212" s="220"/>
      <c r="N212" s="606" t="s">
        <v>1598</v>
      </c>
      <c r="O212" s="516"/>
      <c r="P212" s="516"/>
      <c r="Q212" s="516"/>
      <c r="R212" s="516"/>
      <c r="S212" s="188" t="s">
        <v>897</v>
      </c>
      <c r="T212" s="175">
        <f>COUNTIF(G210:U210,S212)</f>
        <v>0</v>
      </c>
      <c r="U212" s="191"/>
    </row>
    <row r="213" spans="1:21" ht="15.75" customHeight="1" x14ac:dyDescent="0.25">
      <c r="D213" s="220" t="s">
        <v>1599</v>
      </c>
      <c r="E213" s="220"/>
      <c r="F213" s="221" t="s">
        <v>1077</v>
      </c>
      <c r="I213" s="221"/>
      <c r="K213" s="220"/>
      <c r="N213" s="606" t="s">
        <v>1598</v>
      </c>
      <c r="O213" s="516"/>
      <c r="P213" s="516"/>
      <c r="Q213" s="516"/>
      <c r="R213" s="516"/>
      <c r="S213" s="188" t="s">
        <v>900</v>
      </c>
      <c r="T213" s="175">
        <f>COUNTIF(G210:U210,S213)</f>
        <v>0</v>
      </c>
      <c r="U213" s="191"/>
    </row>
    <row r="214" spans="1:21" ht="15.75" customHeight="1" x14ac:dyDescent="0.25">
      <c r="D214" s="220" t="s">
        <v>1600</v>
      </c>
      <c r="E214" s="220"/>
      <c r="F214" s="221" t="s">
        <v>1079</v>
      </c>
      <c r="I214" s="221"/>
      <c r="K214" s="220"/>
      <c r="N214" s="606" t="s">
        <v>1601</v>
      </c>
      <c r="O214" s="516"/>
      <c r="P214" s="516"/>
      <c r="Q214" s="516"/>
      <c r="R214" s="516"/>
      <c r="S214" s="188" t="s">
        <v>903</v>
      </c>
      <c r="T214" s="175">
        <f>COUNTIF(G210:U210,S214)</f>
        <v>0</v>
      </c>
      <c r="U214" s="191"/>
    </row>
    <row r="215" spans="1:21" ht="15.75" customHeight="1" x14ac:dyDescent="0.25">
      <c r="D215" s="220" t="s">
        <v>1602</v>
      </c>
      <c r="E215" s="220"/>
      <c r="F215" s="221" t="s">
        <v>1081</v>
      </c>
      <c r="I215" s="221"/>
      <c r="K215" s="220"/>
      <c r="N215" s="606" t="s">
        <v>1598</v>
      </c>
      <c r="O215" s="516"/>
      <c r="P215" s="516"/>
      <c r="Q215" s="516"/>
      <c r="R215" s="516"/>
      <c r="S215" s="194" t="s">
        <v>906</v>
      </c>
      <c r="T215" s="175">
        <f>COUNTIF(G210:U210,S215)</f>
        <v>0</v>
      </c>
      <c r="U215" s="222"/>
    </row>
    <row r="216" spans="1:21" ht="15.75" customHeight="1" x14ac:dyDescent="0.2">
      <c r="N216" s="616" t="s">
        <v>1603</v>
      </c>
      <c r="O216" s="516"/>
      <c r="P216" s="516"/>
      <c r="Q216" s="516"/>
      <c r="R216" s="516"/>
      <c r="S216" s="516"/>
      <c r="T216" s="224">
        <f>SUM(T212:T215)</f>
        <v>0</v>
      </c>
      <c r="U216" s="191"/>
    </row>
    <row r="217" spans="1:21" ht="12.75" customHeight="1" x14ac:dyDescent="0.2"/>
    <row r="218" spans="1:21" ht="12.75" customHeight="1" x14ac:dyDescent="0.2">
      <c r="B218" s="13"/>
    </row>
    <row r="219" spans="1:21" ht="12.75" customHeight="1" x14ac:dyDescent="0.2">
      <c r="C219" s="13"/>
    </row>
    <row r="220" spans="1:21" ht="12.75" customHeight="1" x14ac:dyDescent="0.2"/>
    <row r="221" spans="1:21" ht="12.75" customHeight="1" x14ac:dyDescent="0.2"/>
    <row r="222" spans="1:21" ht="12.75" customHeight="1" x14ac:dyDescent="0.2"/>
    <row r="223" spans="1:21" ht="12.75" customHeight="1" x14ac:dyDescent="0.2"/>
    <row r="224" spans="1:21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5">
    <mergeCell ref="S4:S8"/>
    <mergeCell ref="T4:T8"/>
    <mergeCell ref="U4:U8"/>
    <mergeCell ref="D5:E5"/>
    <mergeCell ref="D6:E6"/>
    <mergeCell ref="R4:R8"/>
    <mergeCell ref="C162:D162"/>
    <mergeCell ref="A170:B170"/>
    <mergeCell ref="A209:D209"/>
    <mergeCell ref="A210:D210"/>
    <mergeCell ref="A8:B8"/>
    <mergeCell ref="C8:D8"/>
    <mergeCell ref="A12:B13"/>
    <mergeCell ref="C12:D13"/>
    <mergeCell ref="E12:E13"/>
    <mergeCell ref="F12:F13"/>
    <mergeCell ref="G12:U12"/>
    <mergeCell ref="C4:E4"/>
    <mergeCell ref="F4:F8"/>
    <mergeCell ref="G4:G8"/>
    <mergeCell ref="H4:H8"/>
    <mergeCell ref="I4:I8"/>
    <mergeCell ref="J4:J8"/>
    <mergeCell ref="K4:K8"/>
    <mergeCell ref="L4:L8"/>
    <mergeCell ref="M4:M8"/>
    <mergeCell ref="N4:N8"/>
    <mergeCell ref="O4:O8"/>
    <mergeCell ref="P4:P8"/>
    <mergeCell ref="Q4:Q8"/>
    <mergeCell ref="N212:R212"/>
    <mergeCell ref="N213:R213"/>
    <mergeCell ref="N214:R214"/>
    <mergeCell ref="N215:R215"/>
    <mergeCell ref="N216:S216"/>
  </mergeCells>
  <pageMargins left="0.7" right="0.7" top="0.75" bottom="0.75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K1000"/>
  <sheetViews>
    <sheetView topLeftCell="M148" workbookViewId="0">
      <selection activeCell="P32" sqref="P32"/>
    </sheetView>
  </sheetViews>
  <sheetFormatPr defaultColWidth="12.7109375" defaultRowHeight="15" customHeight="1" x14ac:dyDescent="0.2"/>
  <cols>
    <col min="1" max="1" width="3" customWidth="1"/>
    <col min="2" max="2" width="3.28515625" customWidth="1"/>
    <col min="3" max="3" width="9.140625" customWidth="1"/>
    <col min="4" max="4" width="28.140625" customWidth="1"/>
    <col min="5" max="5" width="17.42578125" customWidth="1"/>
    <col min="6" max="6" width="6" customWidth="1"/>
    <col min="7" max="18" width="3.85546875" customWidth="1"/>
    <col min="19" max="23" width="3.7109375" customWidth="1"/>
    <col min="24" max="26" width="3.85546875" customWidth="1"/>
    <col min="27" max="27" width="4.140625" customWidth="1"/>
    <col min="28" max="28" width="3.85546875" customWidth="1"/>
    <col min="29" max="37" width="3.7109375" customWidth="1"/>
    <col min="38" max="38" width="5.28515625" customWidth="1"/>
    <col min="39" max="39" width="9.140625" customWidth="1"/>
    <col min="40" max="40" width="11.85546875" customWidth="1"/>
    <col min="41" max="41" width="13.42578125" customWidth="1"/>
    <col min="42" max="63" width="9.140625" customWidth="1"/>
  </cols>
  <sheetData>
    <row r="1" spans="1:63" ht="17.25" customHeight="1" x14ac:dyDescent="0.25">
      <c r="A1" s="620" t="s">
        <v>1604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  <c r="AE1" s="511"/>
      <c r="AF1" s="511"/>
      <c r="AG1" s="511"/>
      <c r="AH1" s="511"/>
      <c r="AI1" s="511"/>
      <c r="AJ1" s="511"/>
      <c r="AK1" s="511"/>
      <c r="AL1" s="511"/>
      <c r="AM1" s="511"/>
      <c r="AN1" s="511"/>
      <c r="AO1" s="511"/>
      <c r="AP1" s="511"/>
      <c r="AQ1" s="298"/>
      <c r="AR1" s="298"/>
      <c r="AS1" s="298"/>
      <c r="AT1" s="298"/>
      <c r="AU1" s="298"/>
      <c r="AV1" s="298"/>
      <c r="AW1" s="298"/>
      <c r="AX1" s="298"/>
      <c r="AY1" s="298"/>
      <c r="AZ1" s="298"/>
      <c r="BA1" s="298"/>
      <c r="BB1" s="298"/>
      <c r="BC1" s="298"/>
      <c r="BD1" s="298"/>
      <c r="BE1" s="298"/>
      <c r="BF1" s="298"/>
      <c r="BG1" s="298"/>
      <c r="BH1" s="298"/>
      <c r="BI1" s="298"/>
      <c r="BJ1" s="298"/>
      <c r="BK1" s="298"/>
    </row>
    <row r="2" spans="1:63" ht="14.25" customHeight="1" x14ac:dyDescent="0.25">
      <c r="A2" s="620" t="s">
        <v>1422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511"/>
      <c r="AG2" s="511"/>
      <c r="AH2" s="511"/>
      <c r="AI2" s="511"/>
      <c r="AJ2" s="511"/>
      <c r="AK2" s="511"/>
      <c r="AL2" s="511"/>
      <c r="AM2" s="511"/>
      <c r="AN2" s="511"/>
      <c r="AO2" s="511"/>
      <c r="AP2" s="511"/>
      <c r="AQ2" s="298"/>
      <c r="AR2" s="298"/>
      <c r="AS2" s="298"/>
      <c r="AT2" s="298"/>
      <c r="AU2" s="298"/>
      <c r="AV2" s="298"/>
      <c r="AW2" s="298"/>
      <c r="AX2" s="298"/>
      <c r="AY2" s="298"/>
      <c r="AZ2" s="298"/>
      <c r="BA2" s="298"/>
      <c r="BB2" s="298"/>
      <c r="BC2" s="298"/>
      <c r="BD2" s="298"/>
      <c r="BE2" s="298"/>
      <c r="BF2" s="298"/>
      <c r="BG2" s="298"/>
      <c r="BH2" s="298"/>
      <c r="BI2" s="298"/>
      <c r="BJ2" s="298"/>
      <c r="BK2" s="298"/>
    </row>
    <row r="3" spans="1:63" ht="12.75" hidden="1" customHeight="1" x14ac:dyDescent="0.2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</row>
    <row r="4" spans="1:63" ht="26.25" customHeight="1" x14ac:dyDescent="0.25">
      <c r="A4" s="13"/>
      <c r="B4" s="13"/>
      <c r="C4" s="167"/>
      <c r="D4" s="323"/>
      <c r="E4" s="168"/>
      <c r="F4" s="621" t="s">
        <v>865</v>
      </c>
      <c r="G4" s="613" t="s">
        <v>866</v>
      </c>
      <c r="H4" s="613" t="s">
        <v>867</v>
      </c>
      <c r="I4" s="613" t="s">
        <v>868</v>
      </c>
      <c r="J4" s="613" t="s">
        <v>869</v>
      </c>
      <c r="K4" s="613" t="s">
        <v>870</v>
      </c>
      <c r="L4" s="613" t="s">
        <v>871</v>
      </c>
      <c r="M4" s="613" t="s">
        <v>872</v>
      </c>
      <c r="N4" s="613" t="s">
        <v>873</v>
      </c>
      <c r="O4" s="613" t="s">
        <v>874</v>
      </c>
      <c r="P4" s="613" t="s">
        <v>875</v>
      </c>
      <c r="Q4" s="613" t="s">
        <v>876</v>
      </c>
      <c r="R4" s="613" t="s">
        <v>877</v>
      </c>
      <c r="S4" s="613" t="s">
        <v>878</v>
      </c>
      <c r="T4" s="614" t="s">
        <v>866</v>
      </c>
      <c r="U4" s="614" t="s">
        <v>867</v>
      </c>
      <c r="V4" s="614" t="s">
        <v>868</v>
      </c>
      <c r="W4" s="614" t="s">
        <v>879</v>
      </c>
      <c r="X4" s="614" t="s">
        <v>880</v>
      </c>
      <c r="Y4" s="614" t="s">
        <v>870</v>
      </c>
      <c r="Z4" s="614" t="s">
        <v>871</v>
      </c>
      <c r="AA4" s="614" t="s">
        <v>873</v>
      </c>
      <c r="AB4" s="614" t="s">
        <v>874</v>
      </c>
      <c r="AC4" s="614" t="s">
        <v>875</v>
      </c>
      <c r="AD4" s="619" t="s">
        <v>1605</v>
      </c>
      <c r="AE4" s="619" t="s">
        <v>1606</v>
      </c>
      <c r="AF4" s="619" t="s">
        <v>1607</v>
      </c>
      <c r="AG4" s="619" t="s">
        <v>1608</v>
      </c>
      <c r="AH4" s="619" t="s">
        <v>1609</v>
      </c>
      <c r="AI4" s="619" t="s">
        <v>1610</v>
      </c>
      <c r="AJ4" s="619" t="s">
        <v>1611</v>
      </c>
      <c r="AK4" s="619" t="s">
        <v>1612</v>
      </c>
      <c r="AL4" s="622"/>
      <c r="AM4" s="13"/>
      <c r="AN4" s="607" t="s">
        <v>103</v>
      </c>
      <c r="AO4" s="610" t="s">
        <v>106</v>
      </c>
      <c r="AP4" s="611" t="s">
        <v>109</v>
      </c>
      <c r="AQ4" s="686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</row>
    <row r="5" spans="1:63" ht="15" customHeight="1" x14ac:dyDescent="0.25">
      <c r="A5" s="13"/>
      <c r="B5" s="13"/>
      <c r="C5" s="167" t="s">
        <v>1613</v>
      </c>
      <c r="D5" s="323"/>
      <c r="E5" s="169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513"/>
      <c r="Q5" s="513"/>
      <c r="R5" s="513"/>
      <c r="S5" s="513"/>
      <c r="T5" s="513"/>
      <c r="U5" s="513"/>
      <c r="V5" s="513"/>
      <c r="W5" s="513"/>
      <c r="X5" s="513"/>
      <c r="Y5" s="513"/>
      <c r="Z5" s="513"/>
      <c r="AA5" s="513"/>
      <c r="AB5" s="513"/>
      <c r="AC5" s="513"/>
      <c r="AD5" s="513"/>
      <c r="AE5" s="513"/>
      <c r="AF5" s="513"/>
      <c r="AG5" s="513"/>
      <c r="AH5" s="513"/>
      <c r="AI5" s="513"/>
      <c r="AJ5" s="513"/>
      <c r="AK5" s="513"/>
      <c r="AL5" s="513"/>
      <c r="AM5" s="13"/>
      <c r="AN5" s="608"/>
      <c r="AO5" s="608"/>
      <c r="AP5" s="608"/>
      <c r="AQ5" s="511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</row>
    <row r="6" spans="1:63" ht="15" customHeight="1" x14ac:dyDescent="0.25">
      <c r="A6" s="13"/>
      <c r="B6" s="13"/>
      <c r="C6" s="167" t="s">
        <v>1614</v>
      </c>
      <c r="D6" s="323"/>
      <c r="E6" s="169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513"/>
      <c r="AE6" s="513"/>
      <c r="AF6" s="513"/>
      <c r="AG6" s="513"/>
      <c r="AH6" s="513"/>
      <c r="AI6" s="513"/>
      <c r="AJ6" s="513"/>
      <c r="AK6" s="513"/>
      <c r="AL6" s="513"/>
      <c r="AM6" s="13"/>
      <c r="AN6" s="608"/>
      <c r="AO6" s="608"/>
      <c r="AP6" s="608"/>
      <c r="AQ6" s="511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</row>
    <row r="7" spans="1:63" ht="12.75" customHeight="1" x14ac:dyDescent="0.2">
      <c r="A7" s="13"/>
      <c r="B7" s="13"/>
      <c r="C7" s="13"/>
      <c r="D7" s="170"/>
      <c r="E7" s="170"/>
      <c r="F7" s="513"/>
      <c r="G7" s="513"/>
      <c r="H7" s="513"/>
      <c r="I7" s="513"/>
      <c r="J7" s="513"/>
      <c r="K7" s="513"/>
      <c r="L7" s="513"/>
      <c r="M7" s="513"/>
      <c r="N7" s="513"/>
      <c r="O7" s="513"/>
      <c r="P7" s="513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13"/>
      <c r="AC7" s="513"/>
      <c r="AD7" s="513"/>
      <c r="AE7" s="513"/>
      <c r="AF7" s="513"/>
      <c r="AG7" s="513"/>
      <c r="AH7" s="513"/>
      <c r="AI7" s="513"/>
      <c r="AJ7" s="513"/>
      <c r="AK7" s="513"/>
      <c r="AL7" s="513"/>
      <c r="AM7" s="13"/>
      <c r="AN7" s="608"/>
      <c r="AO7" s="608"/>
      <c r="AP7" s="608"/>
      <c r="AQ7" s="511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</row>
    <row r="8" spans="1:63" ht="73.5" customHeight="1" x14ac:dyDescent="0.2">
      <c r="A8" s="681"/>
      <c r="B8" s="511"/>
      <c r="C8" s="615"/>
      <c r="D8" s="511"/>
      <c r="E8" s="173"/>
      <c r="F8" s="514"/>
      <c r="G8" s="514"/>
      <c r="H8" s="514"/>
      <c r="I8" s="514"/>
      <c r="J8" s="514"/>
      <c r="K8" s="514"/>
      <c r="L8" s="514"/>
      <c r="M8" s="514"/>
      <c r="N8" s="514"/>
      <c r="O8" s="514"/>
      <c r="P8" s="514"/>
      <c r="Q8" s="514"/>
      <c r="R8" s="514"/>
      <c r="S8" s="514"/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4"/>
      <c r="AE8" s="514"/>
      <c r="AF8" s="514"/>
      <c r="AG8" s="514"/>
      <c r="AH8" s="514"/>
      <c r="AI8" s="514"/>
      <c r="AJ8" s="514"/>
      <c r="AK8" s="514"/>
      <c r="AL8" s="514"/>
      <c r="AM8" s="13"/>
      <c r="AN8" s="609"/>
      <c r="AO8" s="609"/>
      <c r="AP8" s="609"/>
      <c r="AQ8" s="511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</row>
    <row r="9" spans="1:63" ht="12.75" customHeight="1" x14ac:dyDescent="0.2">
      <c r="A9" s="299"/>
      <c r="B9" s="174"/>
      <c r="C9" s="175" t="s">
        <v>887</v>
      </c>
      <c r="D9" s="174"/>
      <c r="E9" s="174"/>
      <c r="F9" s="176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8"/>
      <c r="V9" s="177"/>
      <c r="W9" s="177"/>
      <c r="X9" s="177"/>
      <c r="Y9" s="177"/>
      <c r="Z9" s="177"/>
      <c r="AA9" s="177"/>
      <c r="AB9" s="177"/>
      <c r="AC9" s="177"/>
      <c r="AD9" s="177">
        <v>6</v>
      </c>
      <c r="AE9" s="177">
        <v>3</v>
      </c>
      <c r="AF9" s="177">
        <v>5</v>
      </c>
      <c r="AG9" s="177">
        <v>6</v>
      </c>
      <c r="AH9" s="177">
        <v>4</v>
      </c>
      <c r="AI9" s="177">
        <v>4</v>
      </c>
      <c r="AJ9" s="177">
        <v>4</v>
      </c>
      <c r="AK9" s="177">
        <v>4</v>
      </c>
      <c r="AL9" s="179"/>
      <c r="AM9" s="13"/>
      <c r="AN9" s="13">
        <f t="shared" ref="AN9:AN11" si="0">SUM(G9:S9)</f>
        <v>0</v>
      </c>
      <c r="AO9" s="13">
        <f t="shared" ref="AO9:AO11" si="1">SUM(T9:AC9)</f>
        <v>0</v>
      </c>
      <c r="AP9" s="13">
        <f t="shared" ref="AP9:AP11" si="2">SUM(AD9:AK9)</f>
        <v>36</v>
      </c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</row>
    <row r="10" spans="1:63" ht="12.75" customHeight="1" x14ac:dyDescent="0.2">
      <c r="A10" s="300"/>
      <c r="B10" s="180"/>
      <c r="C10" s="175" t="s">
        <v>888</v>
      </c>
      <c r="D10" s="180"/>
      <c r="E10" s="180"/>
      <c r="F10" s="176"/>
      <c r="G10" s="324"/>
      <c r="H10" s="179"/>
      <c r="I10" s="324"/>
      <c r="J10" s="179"/>
      <c r="K10" s="324"/>
      <c r="L10" s="179"/>
      <c r="M10" s="324"/>
      <c r="N10" s="179"/>
      <c r="O10" s="324"/>
      <c r="P10" s="179"/>
      <c r="Q10" s="324"/>
      <c r="R10" s="179"/>
      <c r="S10" s="324"/>
      <c r="T10" s="179"/>
      <c r="U10" s="179"/>
      <c r="V10" s="324"/>
      <c r="W10" s="179"/>
      <c r="X10" s="324"/>
      <c r="Y10" s="179"/>
      <c r="Z10" s="324"/>
      <c r="AA10" s="179"/>
      <c r="AB10" s="324"/>
      <c r="AC10" s="179"/>
      <c r="AD10" s="324"/>
      <c r="AE10" s="179"/>
      <c r="AF10" s="324"/>
      <c r="AG10" s="179"/>
      <c r="AH10" s="179"/>
      <c r="AI10" s="324"/>
      <c r="AJ10" s="179"/>
      <c r="AK10" s="324"/>
      <c r="AL10" s="179"/>
      <c r="AM10" s="13"/>
      <c r="AN10" s="13">
        <f t="shared" si="0"/>
        <v>0</v>
      </c>
      <c r="AO10" s="13">
        <f t="shared" si="1"/>
        <v>0</v>
      </c>
      <c r="AP10" s="13">
        <f t="shared" si="2"/>
        <v>0</v>
      </c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</row>
    <row r="11" spans="1:63" ht="12.75" customHeight="1" x14ac:dyDescent="0.2">
      <c r="A11" s="300"/>
      <c r="B11" s="180"/>
      <c r="C11" s="175" t="s">
        <v>889</v>
      </c>
      <c r="D11" s="180"/>
      <c r="E11" s="180"/>
      <c r="F11" s="176"/>
      <c r="G11" s="177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7"/>
      <c r="AA11" s="177"/>
      <c r="AB11" s="177"/>
      <c r="AC11" s="177"/>
      <c r="AD11" s="177">
        <v>6</v>
      </c>
      <c r="AE11" s="177">
        <v>3</v>
      </c>
      <c r="AF11" s="177">
        <v>5</v>
      </c>
      <c r="AG11" s="177">
        <v>6</v>
      </c>
      <c r="AH11" s="177">
        <v>4</v>
      </c>
      <c r="AI11" s="177">
        <v>4</v>
      </c>
      <c r="AJ11" s="177">
        <v>4</v>
      </c>
      <c r="AK11" s="177">
        <v>4</v>
      </c>
      <c r="AL11" s="179"/>
      <c r="AM11" s="13"/>
      <c r="AN11" s="13">
        <f t="shared" si="0"/>
        <v>0</v>
      </c>
      <c r="AO11" s="13">
        <f t="shared" si="1"/>
        <v>0</v>
      </c>
      <c r="AP11" s="13">
        <f t="shared" si="2"/>
        <v>36</v>
      </c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</row>
    <row r="12" spans="1:63" ht="51" customHeight="1" x14ac:dyDescent="0.2">
      <c r="A12" s="618" t="s">
        <v>1</v>
      </c>
      <c r="B12" s="517"/>
      <c r="C12" s="618" t="s">
        <v>890</v>
      </c>
      <c r="D12" s="517"/>
      <c r="E12" s="325" t="s">
        <v>891</v>
      </c>
      <c r="F12" s="326" t="s">
        <v>892</v>
      </c>
      <c r="G12" s="618" t="s">
        <v>1615</v>
      </c>
      <c r="H12" s="516"/>
      <c r="I12" s="516"/>
      <c r="J12" s="516"/>
      <c r="K12" s="516"/>
      <c r="L12" s="516"/>
      <c r="M12" s="516"/>
      <c r="N12" s="516"/>
      <c r="O12" s="516"/>
      <c r="P12" s="516"/>
      <c r="Q12" s="516"/>
      <c r="R12" s="516"/>
      <c r="S12" s="516"/>
      <c r="T12" s="516"/>
      <c r="U12" s="516"/>
      <c r="V12" s="516"/>
      <c r="W12" s="516"/>
      <c r="X12" s="516"/>
      <c r="Y12" s="516"/>
      <c r="Z12" s="516"/>
      <c r="AA12" s="516"/>
      <c r="AB12" s="516"/>
      <c r="AC12" s="516"/>
      <c r="AD12" s="516"/>
      <c r="AE12" s="516"/>
      <c r="AF12" s="516"/>
      <c r="AG12" s="516"/>
      <c r="AH12" s="516"/>
      <c r="AI12" s="516"/>
      <c r="AJ12" s="516"/>
      <c r="AK12" s="516"/>
      <c r="AL12" s="517"/>
      <c r="AM12" s="18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</row>
    <row r="13" spans="1:63" ht="12.75" customHeight="1" x14ac:dyDescent="0.2">
      <c r="A13" s="301" t="s">
        <v>898</v>
      </c>
      <c r="B13" s="302"/>
      <c r="C13" s="301" t="s">
        <v>1427</v>
      </c>
      <c r="D13" s="306"/>
      <c r="E13" s="327"/>
      <c r="F13" s="327"/>
      <c r="G13" s="184">
        <v>1</v>
      </c>
      <c r="H13" s="184">
        <v>2</v>
      </c>
      <c r="I13" s="184">
        <v>3</v>
      </c>
      <c r="J13" s="184">
        <v>4</v>
      </c>
      <c r="K13" s="184">
        <v>5</v>
      </c>
      <c r="L13" s="184">
        <v>6</v>
      </c>
      <c r="M13" s="184">
        <v>7</v>
      </c>
      <c r="N13" s="184">
        <v>8</v>
      </c>
      <c r="O13" s="184">
        <v>9</v>
      </c>
      <c r="P13" s="184">
        <v>10</v>
      </c>
      <c r="Q13" s="184">
        <v>11</v>
      </c>
      <c r="R13" s="184">
        <v>12</v>
      </c>
      <c r="S13" s="184">
        <v>13</v>
      </c>
      <c r="T13" s="184">
        <v>14</v>
      </c>
      <c r="U13" s="184">
        <v>15</v>
      </c>
      <c r="V13" s="184">
        <v>16</v>
      </c>
      <c r="W13" s="184">
        <v>17</v>
      </c>
      <c r="X13" s="184">
        <v>18</v>
      </c>
      <c r="Y13" s="184">
        <v>19</v>
      </c>
      <c r="Z13" s="184">
        <v>20</v>
      </c>
      <c r="AA13" s="184">
        <v>21</v>
      </c>
      <c r="AB13" s="184">
        <v>22</v>
      </c>
      <c r="AC13" s="184">
        <v>23</v>
      </c>
      <c r="AD13" s="184">
        <v>24</v>
      </c>
      <c r="AE13" s="184">
        <v>25</v>
      </c>
      <c r="AF13" s="184">
        <v>26</v>
      </c>
      <c r="AG13" s="184">
        <v>27</v>
      </c>
      <c r="AH13" s="184">
        <v>29</v>
      </c>
      <c r="AI13" s="184">
        <v>30</v>
      </c>
      <c r="AJ13" s="184">
        <v>31</v>
      </c>
      <c r="AK13" s="184">
        <v>32</v>
      </c>
      <c r="AL13" s="185"/>
      <c r="AM13" s="183"/>
      <c r="AN13" s="13" t="str">
        <f>AN4</f>
        <v>PURWODADI</v>
      </c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</row>
    <row r="14" spans="1:63" ht="12.75" customHeight="1" x14ac:dyDescent="0.2">
      <c r="A14" s="301"/>
      <c r="B14" s="302" t="s">
        <v>897</v>
      </c>
      <c r="C14" s="301" t="s">
        <v>1235</v>
      </c>
      <c r="D14" s="306"/>
      <c r="E14" s="327"/>
      <c r="F14" s="327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5"/>
      <c r="S14" s="185"/>
      <c r="T14" s="185"/>
      <c r="U14" s="185"/>
      <c r="V14" s="185"/>
      <c r="W14" s="185"/>
      <c r="X14" s="185"/>
      <c r="Y14" s="193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  <c r="AL14" s="185"/>
      <c r="AM14" s="18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</row>
    <row r="15" spans="1:63" ht="15.75" customHeight="1" x14ac:dyDescent="0.2">
      <c r="A15" s="307"/>
      <c r="B15" s="186"/>
      <c r="C15" s="312" t="s">
        <v>1616</v>
      </c>
      <c r="D15" s="186"/>
      <c r="E15" s="327"/>
      <c r="F15" s="327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7"/>
      <c r="S15" s="187"/>
      <c r="T15" s="187"/>
      <c r="U15" s="187"/>
      <c r="V15" s="187"/>
      <c r="W15" s="187"/>
      <c r="X15" s="187"/>
      <c r="Y15" s="48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3"/>
      <c r="AN15" s="606" t="s">
        <v>1617</v>
      </c>
      <c r="AO15" s="516"/>
      <c r="AP15" s="328" t="s">
        <v>897</v>
      </c>
      <c r="AQ15" s="189">
        <f t="shared" ref="AQ15:AQ18" si="3">COUNTIF($G$158:$S$158,AP15)</f>
        <v>0</v>
      </c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</row>
    <row r="16" spans="1:63" ht="15.75" customHeight="1" x14ac:dyDescent="0.25">
      <c r="A16" s="307"/>
      <c r="B16" s="186">
        <v>1</v>
      </c>
      <c r="C16" s="308" t="s">
        <v>1618</v>
      </c>
      <c r="D16" s="186"/>
      <c r="E16" s="186" t="s">
        <v>762</v>
      </c>
      <c r="F16" s="212">
        <v>3</v>
      </c>
      <c r="G16" s="448">
        <v>3</v>
      </c>
      <c r="H16" s="448">
        <v>3</v>
      </c>
      <c r="I16" s="329">
        <v>3</v>
      </c>
      <c r="J16" s="447">
        <v>3</v>
      </c>
      <c r="K16" s="448">
        <v>3</v>
      </c>
      <c r="L16" s="448">
        <v>3</v>
      </c>
      <c r="M16" s="447">
        <v>3</v>
      </c>
      <c r="N16" s="447">
        <v>3</v>
      </c>
      <c r="O16" s="448">
        <v>3</v>
      </c>
      <c r="P16" s="447">
        <v>3</v>
      </c>
      <c r="Q16" s="447">
        <v>3</v>
      </c>
      <c r="R16" s="447">
        <v>3</v>
      </c>
      <c r="S16" s="448">
        <v>3</v>
      </c>
      <c r="T16" s="329">
        <v>3</v>
      </c>
      <c r="U16" s="329">
        <v>3</v>
      </c>
      <c r="V16" s="448">
        <v>3</v>
      </c>
      <c r="W16" s="448">
        <v>3</v>
      </c>
      <c r="X16" s="448">
        <v>3</v>
      </c>
      <c r="Y16" s="329">
        <v>3</v>
      </c>
      <c r="Z16" s="329">
        <v>3</v>
      </c>
      <c r="AA16" s="329">
        <v>3</v>
      </c>
      <c r="AB16" s="448">
        <v>3</v>
      </c>
      <c r="AC16" s="329">
        <v>3</v>
      </c>
      <c r="AD16" s="329">
        <v>3</v>
      </c>
      <c r="AE16" s="448">
        <v>3</v>
      </c>
      <c r="AF16" s="448">
        <v>3</v>
      </c>
      <c r="AG16" s="448">
        <v>3</v>
      </c>
      <c r="AH16" s="448">
        <v>3</v>
      </c>
      <c r="AI16" s="448">
        <v>3</v>
      </c>
      <c r="AJ16" s="448">
        <v>3</v>
      </c>
      <c r="AK16" s="329">
        <v>3</v>
      </c>
      <c r="AL16" s="187"/>
      <c r="AM16" s="183"/>
      <c r="AN16" s="606" t="s">
        <v>1617</v>
      </c>
      <c r="AO16" s="516"/>
      <c r="AP16" s="328" t="s">
        <v>900</v>
      </c>
      <c r="AQ16" s="189">
        <f t="shared" si="3"/>
        <v>11</v>
      </c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</row>
    <row r="17" spans="1:63" ht="15.75" customHeight="1" x14ac:dyDescent="0.25">
      <c r="A17" s="307"/>
      <c r="B17" s="186"/>
      <c r="C17" s="308"/>
      <c r="D17" s="186"/>
      <c r="E17" s="186" t="s">
        <v>1619</v>
      </c>
      <c r="F17" s="212">
        <v>0</v>
      </c>
      <c r="G17" s="448"/>
      <c r="H17" s="448"/>
      <c r="I17" s="329"/>
      <c r="J17" s="447"/>
      <c r="K17" s="448"/>
      <c r="L17" s="448"/>
      <c r="M17" s="447"/>
      <c r="N17" s="447"/>
      <c r="O17" s="448"/>
      <c r="P17" s="447"/>
      <c r="Q17" s="447"/>
      <c r="R17" s="447"/>
      <c r="S17" s="448"/>
      <c r="T17" s="329"/>
      <c r="U17" s="329"/>
      <c r="V17" s="448"/>
      <c r="W17" s="448"/>
      <c r="X17" s="448"/>
      <c r="Y17" s="329"/>
      <c r="Z17" s="329"/>
      <c r="AA17" s="329"/>
      <c r="AB17" s="448"/>
      <c r="AC17" s="329"/>
      <c r="AD17" s="329"/>
      <c r="AE17" s="448"/>
      <c r="AF17" s="448"/>
      <c r="AG17" s="448"/>
      <c r="AH17" s="448"/>
      <c r="AI17" s="448"/>
      <c r="AJ17" s="448"/>
      <c r="AK17" s="329"/>
      <c r="AL17" s="187"/>
      <c r="AM17" s="183"/>
      <c r="AN17" s="606" t="s">
        <v>1617</v>
      </c>
      <c r="AO17" s="516"/>
      <c r="AP17" s="328" t="s">
        <v>903</v>
      </c>
      <c r="AQ17" s="189">
        <f t="shared" si="3"/>
        <v>2</v>
      </c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</row>
    <row r="18" spans="1:63" ht="15.75" customHeight="1" x14ac:dyDescent="0.25">
      <c r="A18" s="307"/>
      <c r="B18" s="186">
        <v>2</v>
      </c>
      <c r="C18" s="308" t="s">
        <v>1620</v>
      </c>
      <c r="D18" s="186"/>
      <c r="E18" s="186" t="s">
        <v>1621</v>
      </c>
      <c r="F18" s="212">
        <v>3</v>
      </c>
      <c r="G18" s="448">
        <v>3</v>
      </c>
      <c r="H18" s="448">
        <v>3</v>
      </c>
      <c r="I18" s="329">
        <v>3</v>
      </c>
      <c r="J18" s="447">
        <v>3</v>
      </c>
      <c r="K18" s="448">
        <v>3</v>
      </c>
      <c r="L18" s="448">
        <v>3</v>
      </c>
      <c r="M18" s="447">
        <v>3</v>
      </c>
      <c r="N18" s="447">
        <v>3</v>
      </c>
      <c r="O18" s="448">
        <v>3</v>
      </c>
      <c r="P18" s="447"/>
      <c r="Q18" s="447"/>
      <c r="R18" s="447">
        <v>3</v>
      </c>
      <c r="S18" s="448">
        <v>3</v>
      </c>
      <c r="T18" s="329">
        <v>3</v>
      </c>
      <c r="U18" s="329">
        <v>3</v>
      </c>
      <c r="V18" s="448">
        <v>3</v>
      </c>
      <c r="W18" s="448">
        <v>3</v>
      </c>
      <c r="X18" s="448">
        <v>3</v>
      </c>
      <c r="Y18" s="329">
        <v>3</v>
      </c>
      <c r="Z18" s="329">
        <v>3</v>
      </c>
      <c r="AA18" s="329">
        <v>3</v>
      </c>
      <c r="AB18" s="448">
        <v>3</v>
      </c>
      <c r="AC18" s="329">
        <v>3</v>
      </c>
      <c r="AD18" s="329">
        <v>3</v>
      </c>
      <c r="AE18" s="448">
        <v>3</v>
      </c>
      <c r="AF18" s="448">
        <v>3</v>
      </c>
      <c r="AG18" s="448">
        <v>3</v>
      </c>
      <c r="AH18" s="448">
        <v>3</v>
      </c>
      <c r="AI18" s="448">
        <v>3</v>
      </c>
      <c r="AJ18" s="448">
        <v>3</v>
      </c>
      <c r="AK18" s="329">
        <v>3</v>
      </c>
      <c r="AL18" s="187"/>
      <c r="AM18" s="183"/>
      <c r="AN18" s="606" t="s">
        <v>1617</v>
      </c>
      <c r="AO18" s="516"/>
      <c r="AP18" s="328" t="s">
        <v>906</v>
      </c>
      <c r="AQ18" s="189">
        <f t="shared" si="3"/>
        <v>0</v>
      </c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</row>
    <row r="19" spans="1:63" ht="15.75" customHeight="1" x14ac:dyDescent="0.25">
      <c r="A19" s="307"/>
      <c r="B19" s="186"/>
      <c r="C19" s="308"/>
      <c r="D19" s="186"/>
      <c r="E19" s="313" t="s">
        <v>1619</v>
      </c>
      <c r="F19" s="311">
        <v>0</v>
      </c>
      <c r="G19" s="448"/>
      <c r="H19" s="448"/>
      <c r="I19" s="329"/>
      <c r="J19" s="447"/>
      <c r="K19" s="448"/>
      <c r="L19" s="448"/>
      <c r="M19" s="447"/>
      <c r="N19" s="447"/>
      <c r="O19" s="448"/>
      <c r="P19" s="447">
        <v>0</v>
      </c>
      <c r="Q19" s="447">
        <v>0</v>
      </c>
      <c r="R19" s="447"/>
      <c r="S19" s="448"/>
      <c r="T19" s="329"/>
      <c r="U19" s="329"/>
      <c r="V19" s="448"/>
      <c r="W19" s="448"/>
      <c r="X19" s="448"/>
      <c r="Y19" s="329"/>
      <c r="Z19" s="329"/>
      <c r="AA19" s="329"/>
      <c r="AB19" s="448"/>
      <c r="AC19" s="329"/>
      <c r="AD19" s="329"/>
      <c r="AE19" s="448"/>
      <c r="AF19" s="448"/>
      <c r="AG19" s="448"/>
      <c r="AH19" s="448"/>
      <c r="AI19" s="448"/>
      <c r="AJ19" s="448"/>
      <c r="AK19" s="329"/>
      <c r="AL19" s="187"/>
      <c r="AM19" s="183"/>
      <c r="AN19" s="616" t="s">
        <v>908</v>
      </c>
      <c r="AO19" s="516"/>
      <c r="AP19" s="330"/>
      <c r="AQ19" s="195">
        <f>SUM(AQ15:AQ18)</f>
        <v>13</v>
      </c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</row>
    <row r="20" spans="1:63" ht="15" customHeight="1" x14ac:dyDescent="0.25">
      <c r="A20" s="312"/>
      <c r="B20" s="306" t="s">
        <v>900</v>
      </c>
      <c r="C20" s="312" t="s">
        <v>1622</v>
      </c>
      <c r="D20" s="306"/>
      <c r="E20" s="302"/>
      <c r="F20" s="311"/>
      <c r="G20" s="444"/>
      <c r="H20" s="444"/>
      <c r="I20" s="331"/>
      <c r="J20" s="444"/>
      <c r="K20" s="444"/>
      <c r="L20" s="444"/>
      <c r="M20" s="444"/>
      <c r="N20" s="444"/>
      <c r="O20" s="444"/>
      <c r="P20" s="444"/>
      <c r="Q20" s="444"/>
      <c r="R20" s="444"/>
      <c r="S20" s="444"/>
      <c r="T20" s="331"/>
      <c r="U20" s="331"/>
      <c r="V20" s="444"/>
      <c r="W20" s="444"/>
      <c r="X20" s="444"/>
      <c r="Y20" s="331"/>
      <c r="Z20" s="331"/>
      <c r="AA20" s="331"/>
      <c r="AB20" s="444"/>
      <c r="AC20" s="331"/>
      <c r="AD20" s="331"/>
      <c r="AE20" s="444"/>
      <c r="AF20" s="444"/>
      <c r="AG20" s="444"/>
      <c r="AH20" s="444"/>
      <c r="AI20" s="444"/>
      <c r="AJ20" s="444"/>
      <c r="AK20" s="331"/>
      <c r="AL20" s="187"/>
      <c r="AM20" s="18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</row>
    <row r="21" spans="1:63" ht="30.75" customHeight="1" x14ac:dyDescent="0.25">
      <c r="A21" s="308"/>
      <c r="B21" s="332">
        <v>1</v>
      </c>
      <c r="C21" s="687" t="s">
        <v>1623</v>
      </c>
      <c r="D21" s="517"/>
      <c r="E21" s="186" t="s">
        <v>1621</v>
      </c>
      <c r="F21" s="311">
        <v>2</v>
      </c>
      <c r="G21" s="448">
        <v>2</v>
      </c>
      <c r="H21" s="448">
        <v>2</v>
      </c>
      <c r="I21" s="329"/>
      <c r="J21" s="447">
        <v>2</v>
      </c>
      <c r="K21" s="448">
        <v>2</v>
      </c>
      <c r="L21" s="448">
        <v>2</v>
      </c>
      <c r="M21" s="447">
        <v>2</v>
      </c>
      <c r="N21" s="447">
        <v>2</v>
      </c>
      <c r="O21" s="448">
        <v>2</v>
      </c>
      <c r="P21" s="447"/>
      <c r="Q21" s="447">
        <v>2</v>
      </c>
      <c r="R21" s="447">
        <v>2</v>
      </c>
      <c r="S21" s="448">
        <v>2</v>
      </c>
      <c r="T21" s="329"/>
      <c r="U21" s="329"/>
      <c r="V21" s="448">
        <v>2</v>
      </c>
      <c r="W21" s="448">
        <v>2</v>
      </c>
      <c r="X21" s="448">
        <v>2</v>
      </c>
      <c r="Y21" s="329"/>
      <c r="Z21" s="329"/>
      <c r="AA21" s="329"/>
      <c r="AB21" s="448">
        <v>2</v>
      </c>
      <c r="AC21" s="329"/>
      <c r="AD21" s="329">
        <v>2</v>
      </c>
      <c r="AE21" s="448"/>
      <c r="AF21" s="448">
        <v>2</v>
      </c>
      <c r="AG21" s="448">
        <v>2</v>
      </c>
      <c r="AH21" s="448">
        <v>2</v>
      </c>
      <c r="AI21" s="448">
        <v>2</v>
      </c>
      <c r="AJ21" s="448">
        <v>2</v>
      </c>
      <c r="AK21" s="329"/>
      <c r="AL21" s="187"/>
      <c r="AM21" s="183"/>
      <c r="AN21" s="13" t="str">
        <f>AO4</f>
        <v>POLOWIJEN</v>
      </c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</row>
    <row r="22" spans="1:63" ht="15.75" customHeight="1" x14ac:dyDescent="0.25">
      <c r="A22" s="308"/>
      <c r="B22" s="186"/>
      <c r="C22" s="308"/>
      <c r="D22" s="186"/>
      <c r="E22" s="186" t="s">
        <v>1619</v>
      </c>
      <c r="F22" s="212">
        <v>0</v>
      </c>
      <c r="G22" s="450"/>
      <c r="H22" s="450"/>
      <c r="I22" s="329">
        <v>0</v>
      </c>
      <c r="J22" s="448"/>
      <c r="K22" s="450"/>
      <c r="L22" s="450"/>
      <c r="M22" s="448"/>
      <c r="N22" s="448"/>
      <c r="O22" s="450"/>
      <c r="P22" s="448">
        <v>0</v>
      </c>
      <c r="Q22" s="448"/>
      <c r="R22" s="448"/>
      <c r="S22" s="450"/>
      <c r="T22" s="329">
        <v>0</v>
      </c>
      <c r="U22" s="329">
        <v>0</v>
      </c>
      <c r="V22" s="448"/>
      <c r="W22" s="450"/>
      <c r="X22" s="448"/>
      <c r="Y22" s="329">
        <v>0</v>
      </c>
      <c r="Z22" s="329">
        <v>0</v>
      </c>
      <c r="AA22" s="329">
        <v>0</v>
      </c>
      <c r="AB22" s="450"/>
      <c r="AC22" s="329">
        <v>0</v>
      </c>
      <c r="AD22" s="329"/>
      <c r="AE22" s="448">
        <v>0</v>
      </c>
      <c r="AF22" s="448"/>
      <c r="AG22" s="448"/>
      <c r="AH22" s="448"/>
      <c r="AI22" s="448"/>
      <c r="AJ22" s="448"/>
      <c r="AK22" s="329">
        <v>0</v>
      </c>
      <c r="AL22" s="187"/>
      <c r="AM22" s="183"/>
      <c r="AN22" s="606" t="s">
        <v>1617</v>
      </c>
      <c r="AO22" s="516"/>
      <c r="AP22" s="328" t="s">
        <v>897</v>
      </c>
      <c r="AQ22" s="189">
        <f t="shared" ref="AQ22:AQ25" si="4">COUNTIF($T$158:$AC$158,AP22)</f>
        <v>0</v>
      </c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</row>
    <row r="23" spans="1:63" ht="15.75" customHeight="1" x14ac:dyDescent="0.25">
      <c r="A23" s="308"/>
      <c r="B23" s="186">
        <v>2</v>
      </c>
      <c r="C23" s="308" t="s">
        <v>1624</v>
      </c>
      <c r="D23" s="186"/>
      <c r="E23" s="186"/>
      <c r="F23" s="212"/>
      <c r="G23" s="444"/>
      <c r="H23" s="444"/>
      <c r="I23" s="331"/>
      <c r="J23" s="444"/>
      <c r="K23" s="444"/>
      <c r="L23" s="444"/>
      <c r="M23" s="444"/>
      <c r="N23" s="444"/>
      <c r="O23" s="444"/>
      <c r="P23" s="444"/>
      <c r="Q23" s="444"/>
      <c r="R23" s="444"/>
      <c r="S23" s="444"/>
      <c r="T23" s="331"/>
      <c r="U23" s="331"/>
      <c r="V23" s="444"/>
      <c r="W23" s="444"/>
      <c r="X23" s="444"/>
      <c r="Y23" s="331"/>
      <c r="Z23" s="331"/>
      <c r="AA23" s="331"/>
      <c r="AB23" s="444"/>
      <c r="AC23" s="331"/>
      <c r="AD23" s="331"/>
      <c r="AE23" s="444"/>
      <c r="AF23" s="444"/>
      <c r="AG23" s="444"/>
      <c r="AH23" s="444"/>
      <c r="AI23" s="444"/>
      <c r="AJ23" s="444"/>
      <c r="AK23" s="331"/>
      <c r="AL23" s="187"/>
      <c r="AM23" s="183"/>
      <c r="AN23" s="606" t="s">
        <v>1617</v>
      </c>
      <c r="AO23" s="516"/>
      <c r="AP23" s="328" t="s">
        <v>900</v>
      </c>
      <c r="AQ23" s="189">
        <f t="shared" si="4"/>
        <v>9</v>
      </c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</row>
    <row r="24" spans="1:63" ht="15.75" customHeight="1" x14ac:dyDescent="0.25">
      <c r="A24" s="308"/>
      <c r="B24" s="186"/>
      <c r="C24" s="308" t="s">
        <v>1625</v>
      </c>
      <c r="D24" s="186"/>
      <c r="E24" s="186" t="s">
        <v>1621</v>
      </c>
      <c r="F24" s="212">
        <v>2</v>
      </c>
      <c r="G24" s="450">
        <v>2</v>
      </c>
      <c r="H24" s="450">
        <v>2</v>
      </c>
      <c r="I24" s="329">
        <v>2</v>
      </c>
      <c r="J24" s="447">
        <v>2</v>
      </c>
      <c r="K24" s="450">
        <v>2</v>
      </c>
      <c r="L24" s="450">
        <v>2</v>
      </c>
      <c r="M24" s="447">
        <v>2</v>
      </c>
      <c r="N24" s="447">
        <v>2</v>
      </c>
      <c r="O24" s="450">
        <v>2</v>
      </c>
      <c r="P24" s="447"/>
      <c r="Q24" s="447">
        <v>2</v>
      </c>
      <c r="R24" s="447">
        <v>2</v>
      </c>
      <c r="S24" s="450">
        <v>2</v>
      </c>
      <c r="T24" s="329">
        <v>2</v>
      </c>
      <c r="U24" s="329"/>
      <c r="V24" s="448">
        <v>2</v>
      </c>
      <c r="W24" s="450">
        <v>2</v>
      </c>
      <c r="X24" s="448">
        <v>2</v>
      </c>
      <c r="Y24" s="329"/>
      <c r="Z24" s="329"/>
      <c r="AA24" s="329"/>
      <c r="AB24" s="450">
        <v>2</v>
      </c>
      <c r="AC24" s="329"/>
      <c r="AD24" s="329">
        <v>2</v>
      </c>
      <c r="AE24" s="448">
        <v>2</v>
      </c>
      <c r="AF24" s="448">
        <v>2</v>
      </c>
      <c r="AG24" s="448">
        <v>2</v>
      </c>
      <c r="AH24" s="448">
        <v>2</v>
      </c>
      <c r="AI24" s="448">
        <v>2</v>
      </c>
      <c r="AJ24" s="448">
        <v>2</v>
      </c>
      <c r="AK24" s="329">
        <v>2</v>
      </c>
      <c r="AL24" s="187"/>
      <c r="AM24" s="183"/>
      <c r="AN24" s="606" t="s">
        <v>1617</v>
      </c>
      <c r="AO24" s="516"/>
      <c r="AP24" s="328" t="s">
        <v>903</v>
      </c>
      <c r="AQ24" s="189">
        <f t="shared" si="4"/>
        <v>1</v>
      </c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</row>
    <row r="25" spans="1:63" ht="15.75" customHeight="1" x14ac:dyDescent="0.25">
      <c r="A25" s="308"/>
      <c r="B25" s="186"/>
      <c r="C25" s="308"/>
      <c r="D25" s="186"/>
      <c r="E25" s="186" t="s">
        <v>1619</v>
      </c>
      <c r="F25" s="212">
        <v>0</v>
      </c>
      <c r="G25" s="450"/>
      <c r="H25" s="450"/>
      <c r="I25" s="329"/>
      <c r="J25" s="448"/>
      <c r="K25" s="450"/>
      <c r="L25" s="450"/>
      <c r="M25" s="448"/>
      <c r="N25" s="448"/>
      <c r="O25" s="450"/>
      <c r="P25" s="448">
        <v>0</v>
      </c>
      <c r="Q25" s="448"/>
      <c r="R25" s="448"/>
      <c r="S25" s="450"/>
      <c r="T25" s="329"/>
      <c r="U25" s="329">
        <v>0</v>
      </c>
      <c r="V25" s="448"/>
      <c r="W25" s="450"/>
      <c r="X25" s="448"/>
      <c r="Y25" s="329">
        <v>0</v>
      </c>
      <c r="Z25" s="329">
        <v>0</v>
      </c>
      <c r="AA25" s="329">
        <v>0</v>
      </c>
      <c r="AB25" s="450"/>
      <c r="AC25" s="329">
        <v>0</v>
      </c>
      <c r="AD25" s="329"/>
      <c r="AE25" s="448"/>
      <c r="AF25" s="448"/>
      <c r="AG25" s="448"/>
      <c r="AH25" s="448"/>
      <c r="AI25" s="448"/>
      <c r="AJ25" s="448"/>
      <c r="AK25" s="329"/>
      <c r="AL25" s="187"/>
      <c r="AM25" s="183"/>
      <c r="AN25" s="606" t="s">
        <v>1617</v>
      </c>
      <c r="AO25" s="516"/>
      <c r="AP25" s="328" t="s">
        <v>906</v>
      </c>
      <c r="AQ25" s="189">
        <f t="shared" si="4"/>
        <v>0</v>
      </c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</row>
    <row r="26" spans="1:63" ht="15.75" customHeight="1" x14ac:dyDescent="0.25">
      <c r="A26" s="308"/>
      <c r="B26" s="186"/>
      <c r="C26" s="308" t="s">
        <v>1626</v>
      </c>
      <c r="D26" s="186"/>
      <c r="E26" s="186" t="s">
        <v>1621</v>
      </c>
      <c r="F26" s="212">
        <v>2</v>
      </c>
      <c r="G26" s="450">
        <v>2</v>
      </c>
      <c r="H26" s="450">
        <v>2</v>
      </c>
      <c r="I26" s="329">
        <v>2</v>
      </c>
      <c r="J26" s="447">
        <v>2</v>
      </c>
      <c r="K26" s="450">
        <v>2</v>
      </c>
      <c r="L26" s="450">
        <v>2</v>
      </c>
      <c r="M26" s="447">
        <v>2</v>
      </c>
      <c r="N26" s="447">
        <v>2</v>
      </c>
      <c r="O26" s="450">
        <v>2</v>
      </c>
      <c r="P26" s="447">
        <v>2</v>
      </c>
      <c r="Q26" s="447">
        <v>2</v>
      </c>
      <c r="R26" s="447">
        <v>2</v>
      </c>
      <c r="S26" s="450">
        <v>2</v>
      </c>
      <c r="T26" s="329">
        <v>2</v>
      </c>
      <c r="U26" s="329">
        <v>2</v>
      </c>
      <c r="V26" s="448">
        <v>2</v>
      </c>
      <c r="W26" s="450">
        <v>2</v>
      </c>
      <c r="X26" s="448">
        <v>2</v>
      </c>
      <c r="Y26" s="329"/>
      <c r="Z26" s="329"/>
      <c r="AA26" s="329">
        <v>2</v>
      </c>
      <c r="AB26" s="450">
        <v>2</v>
      </c>
      <c r="AC26" s="329"/>
      <c r="AD26" s="329">
        <v>2</v>
      </c>
      <c r="AE26" s="448">
        <v>2</v>
      </c>
      <c r="AF26" s="448">
        <v>2</v>
      </c>
      <c r="AG26" s="448">
        <v>2</v>
      </c>
      <c r="AH26" s="448">
        <v>2</v>
      </c>
      <c r="AI26" s="448">
        <v>2</v>
      </c>
      <c r="AJ26" s="448">
        <v>2</v>
      </c>
      <c r="AK26" s="329">
        <v>2</v>
      </c>
      <c r="AL26" s="187"/>
      <c r="AM26" s="183"/>
      <c r="AN26" s="616" t="s">
        <v>908</v>
      </c>
      <c r="AO26" s="516"/>
      <c r="AP26" s="330"/>
      <c r="AQ26" s="195">
        <f>SUM(AQ22:AQ25)</f>
        <v>10</v>
      </c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</row>
    <row r="27" spans="1:63" ht="15" customHeight="1" x14ac:dyDescent="0.25">
      <c r="A27" s="308"/>
      <c r="B27" s="186"/>
      <c r="C27" s="308"/>
      <c r="D27" s="186"/>
      <c r="E27" s="186" t="s">
        <v>1619</v>
      </c>
      <c r="F27" s="212">
        <v>0</v>
      </c>
      <c r="G27" s="450"/>
      <c r="H27" s="450"/>
      <c r="I27" s="329"/>
      <c r="J27" s="448"/>
      <c r="K27" s="450"/>
      <c r="L27" s="450"/>
      <c r="M27" s="448"/>
      <c r="N27" s="448"/>
      <c r="O27" s="450"/>
      <c r="P27" s="448"/>
      <c r="Q27" s="448"/>
      <c r="R27" s="448"/>
      <c r="S27" s="450"/>
      <c r="T27" s="329"/>
      <c r="U27" s="329"/>
      <c r="V27" s="448"/>
      <c r="W27" s="450"/>
      <c r="X27" s="448"/>
      <c r="Y27" s="329">
        <v>0</v>
      </c>
      <c r="Z27" s="329">
        <v>0</v>
      </c>
      <c r="AA27" s="329"/>
      <c r="AB27" s="450"/>
      <c r="AC27" s="329">
        <v>0</v>
      </c>
      <c r="AD27" s="329"/>
      <c r="AE27" s="448"/>
      <c r="AF27" s="448"/>
      <c r="AG27" s="448"/>
      <c r="AH27" s="448"/>
      <c r="AI27" s="448"/>
      <c r="AJ27" s="448"/>
      <c r="AK27" s="329"/>
      <c r="AL27" s="187"/>
      <c r="AM27" s="183"/>
      <c r="AN27" s="199"/>
      <c r="AO27" s="199"/>
      <c r="AP27" s="199"/>
      <c r="AQ27" s="201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</row>
    <row r="28" spans="1:63" ht="15" customHeight="1" x14ac:dyDescent="0.25">
      <c r="A28" s="308"/>
      <c r="B28" s="186"/>
      <c r="C28" s="308" t="s">
        <v>1627</v>
      </c>
      <c r="D28" s="186"/>
      <c r="E28" s="186" t="s">
        <v>1621</v>
      </c>
      <c r="F28" s="212">
        <v>2</v>
      </c>
      <c r="G28" s="450"/>
      <c r="H28" s="450"/>
      <c r="I28" s="329">
        <v>2</v>
      </c>
      <c r="J28" s="447">
        <v>2</v>
      </c>
      <c r="K28" s="450"/>
      <c r="L28" s="450"/>
      <c r="M28" s="447">
        <v>2</v>
      </c>
      <c r="N28" s="447"/>
      <c r="O28" s="450"/>
      <c r="P28" s="447"/>
      <c r="Q28" s="447">
        <v>2</v>
      </c>
      <c r="R28" s="447"/>
      <c r="S28" s="450"/>
      <c r="T28" s="329"/>
      <c r="U28" s="329">
        <v>2</v>
      </c>
      <c r="V28" s="448">
        <v>2</v>
      </c>
      <c r="W28" s="450"/>
      <c r="X28" s="448"/>
      <c r="Y28" s="329">
        <v>2</v>
      </c>
      <c r="Z28" s="329">
        <v>2</v>
      </c>
      <c r="AA28" s="329">
        <v>2</v>
      </c>
      <c r="AB28" s="450"/>
      <c r="AC28" s="329">
        <v>2</v>
      </c>
      <c r="AD28" s="329">
        <v>2</v>
      </c>
      <c r="AE28" s="448"/>
      <c r="AF28" s="448"/>
      <c r="AG28" s="448"/>
      <c r="AH28" s="448"/>
      <c r="AI28" s="448"/>
      <c r="AJ28" s="448"/>
      <c r="AK28" s="329">
        <v>2</v>
      </c>
      <c r="AL28" s="187"/>
      <c r="AM28" s="183"/>
      <c r="AN28" s="13" t="str">
        <f>AP4</f>
        <v>BALEARJOSARI</v>
      </c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</row>
    <row r="29" spans="1:63" ht="15" customHeight="1" x14ac:dyDescent="0.25">
      <c r="A29" s="308"/>
      <c r="B29" s="186"/>
      <c r="C29" s="308"/>
      <c r="D29" s="186"/>
      <c r="E29" s="186" t="s">
        <v>1619</v>
      </c>
      <c r="F29" s="212">
        <v>0</v>
      </c>
      <c r="G29" s="450">
        <v>0</v>
      </c>
      <c r="H29" s="450">
        <v>0</v>
      </c>
      <c r="I29" s="329"/>
      <c r="J29" s="448"/>
      <c r="K29" s="450">
        <v>0</v>
      </c>
      <c r="L29" s="450">
        <v>0</v>
      </c>
      <c r="M29" s="448"/>
      <c r="N29" s="448">
        <v>0</v>
      </c>
      <c r="O29" s="450">
        <v>0</v>
      </c>
      <c r="P29" s="448">
        <v>0</v>
      </c>
      <c r="Q29" s="448"/>
      <c r="R29" s="448">
        <v>0</v>
      </c>
      <c r="S29" s="450">
        <v>0</v>
      </c>
      <c r="T29" s="329">
        <v>0</v>
      </c>
      <c r="U29" s="329"/>
      <c r="V29" s="448"/>
      <c r="W29" s="450">
        <v>0</v>
      </c>
      <c r="X29" s="448">
        <v>0</v>
      </c>
      <c r="Y29" s="329"/>
      <c r="Z29" s="329"/>
      <c r="AA29" s="329"/>
      <c r="AB29" s="450">
        <v>0</v>
      </c>
      <c r="AC29" s="329"/>
      <c r="AD29" s="329"/>
      <c r="AE29" s="448">
        <v>0</v>
      </c>
      <c r="AF29" s="448">
        <v>0</v>
      </c>
      <c r="AG29" s="448">
        <v>0</v>
      </c>
      <c r="AH29" s="448">
        <v>0</v>
      </c>
      <c r="AI29" s="448">
        <v>0</v>
      </c>
      <c r="AJ29" s="448">
        <v>0</v>
      </c>
      <c r="AK29" s="329"/>
      <c r="AL29" s="187"/>
      <c r="AM29" s="183"/>
      <c r="AN29" s="606" t="s">
        <v>1617</v>
      </c>
      <c r="AO29" s="516"/>
      <c r="AP29" s="328" t="s">
        <v>897</v>
      </c>
      <c r="AQ29" s="189">
        <f t="shared" ref="AQ29:AQ32" si="5">COUNTIF($AD$158:$AK$158,AP29)</f>
        <v>1</v>
      </c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</row>
    <row r="30" spans="1:63" ht="15" customHeight="1" x14ac:dyDescent="0.25">
      <c r="A30" s="308"/>
      <c r="B30" s="186">
        <v>3</v>
      </c>
      <c r="C30" s="308" t="s">
        <v>1628</v>
      </c>
      <c r="D30" s="186"/>
      <c r="E30" s="186"/>
      <c r="F30" s="311"/>
      <c r="G30" s="444"/>
      <c r="H30" s="444"/>
      <c r="I30" s="331"/>
      <c r="J30" s="444"/>
      <c r="K30" s="444"/>
      <c r="L30" s="444"/>
      <c r="M30" s="444"/>
      <c r="N30" s="444"/>
      <c r="O30" s="444"/>
      <c r="P30" s="444"/>
      <c r="Q30" s="444"/>
      <c r="R30" s="444"/>
      <c r="S30" s="444"/>
      <c r="T30" s="331"/>
      <c r="U30" s="331"/>
      <c r="V30" s="444"/>
      <c r="W30" s="444"/>
      <c r="X30" s="444"/>
      <c r="Y30" s="331"/>
      <c r="Z30" s="331"/>
      <c r="AA30" s="331"/>
      <c r="AB30" s="444"/>
      <c r="AC30" s="331"/>
      <c r="AD30" s="331"/>
      <c r="AE30" s="444"/>
      <c r="AF30" s="444"/>
      <c r="AG30" s="444"/>
      <c r="AH30" s="444"/>
      <c r="AI30" s="444"/>
      <c r="AJ30" s="444"/>
      <c r="AK30" s="331"/>
      <c r="AL30" s="187"/>
      <c r="AM30" s="183"/>
      <c r="AN30" s="606" t="s">
        <v>1617</v>
      </c>
      <c r="AO30" s="516"/>
      <c r="AP30" s="328" t="s">
        <v>900</v>
      </c>
      <c r="AQ30" s="189">
        <f t="shared" si="5"/>
        <v>7</v>
      </c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</row>
    <row r="31" spans="1:63" ht="15" customHeight="1" x14ac:dyDescent="0.25">
      <c r="A31" s="308"/>
      <c r="B31" s="186"/>
      <c r="C31" s="308" t="s">
        <v>1629</v>
      </c>
      <c r="D31" s="186"/>
      <c r="E31" s="313" t="s">
        <v>1630</v>
      </c>
      <c r="F31" s="311">
        <v>3</v>
      </c>
      <c r="G31" s="450"/>
      <c r="H31" s="450"/>
      <c r="I31" s="329"/>
      <c r="J31" s="447"/>
      <c r="K31" s="450"/>
      <c r="L31" s="450"/>
      <c r="M31" s="447"/>
      <c r="N31" s="447"/>
      <c r="O31" s="450"/>
      <c r="P31" s="447"/>
      <c r="Q31" s="447"/>
      <c r="R31" s="447"/>
      <c r="S31" s="450"/>
      <c r="T31" s="329">
        <v>3</v>
      </c>
      <c r="U31" s="329"/>
      <c r="V31" s="448"/>
      <c r="W31" s="450"/>
      <c r="X31" s="448"/>
      <c r="Y31" s="329"/>
      <c r="Z31" s="329"/>
      <c r="AA31" s="329"/>
      <c r="AB31" s="450"/>
      <c r="AC31" s="329"/>
      <c r="AD31" s="329">
        <v>3</v>
      </c>
      <c r="AE31" s="448"/>
      <c r="AF31" s="448"/>
      <c r="AG31" s="448"/>
      <c r="AH31" s="448"/>
      <c r="AI31" s="448"/>
      <c r="AJ31" s="448"/>
      <c r="AK31" s="329"/>
      <c r="AL31" s="187"/>
      <c r="AM31" s="183"/>
      <c r="AN31" s="606" t="s">
        <v>1617</v>
      </c>
      <c r="AO31" s="516"/>
      <c r="AP31" s="328" t="s">
        <v>903</v>
      </c>
      <c r="AQ31" s="189">
        <f t="shared" si="5"/>
        <v>0</v>
      </c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</row>
    <row r="32" spans="1:63" ht="15" customHeight="1" x14ac:dyDescent="0.25">
      <c r="A32" s="308"/>
      <c r="B32" s="186"/>
      <c r="C32" s="308" t="s">
        <v>1631</v>
      </c>
      <c r="D32" s="186"/>
      <c r="E32" s="186" t="s">
        <v>1632</v>
      </c>
      <c r="F32" s="212">
        <v>2</v>
      </c>
      <c r="G32" s="450">
        <v>2</v>
      </c>
      <c r="H32" s="450">
        <v>2</v>
      </c>
      <c r="I32" s="329">
        <v>2</v>
      </c>
      <c r="J32" s="448">
        <v>2</v>
      </c>
      <c r="K32" s="450">
        <v>2</v>
      </c>
      <c r="L32" s="450">
        <v>2</v>
      </c>
      <c r="M32" s="448">
        <v>2</v>
      </c>
      <c r="N32" s="448">
        <v>2</v>
      </c>
      <c r="O32" s="450">
        <v>2</v>
      </c>
      <c r="P32" s="448">
        <v>2</v>
      </c>
      <c r="Q32" s="448">
        <v>2</v>
      </c>
      <c r="R32" s="448">
        <v>2</v>
      </c>
      <c r="S32" s="450">
        <v>2</v>
      </c>
      <c r="T32" s="329"/>
      <c r="U32" s="329">
        <v>2</v>
      </c>
      <c r="V32" s="448">
        <v>2</v>
      </c>
      <c r="W32" s="450">
        <v>2</v>
      </c>
      <c r="X32" s="448">
        <v>2</v>
      </c>
      <c r="Y32" s="329">
        <v>2</v>
      </c>
      <c r="Z32" s="329">
        <v>2</v>
      </c>
      <c r="AA32" s="329">
        <v>2</v>
      </c>
      <c r="AB32" s="450">
        <v>2</v>
      </c>
      <c r="AC32" s="329">
        <v>2</v>
      </c>
      <c r="AD32" s="329"/>
      <c r="AE32" s="448">
        <v>2</v>
      </c>
      <c r="AF32" s="448">
        <v>2</v>
      </c>
      <c r="AG32" s="448">
        <v>2</v>
      </c>
      <c r="AH32" s="448">
        <v>2</v>
      </c>
      <c r="AI32" s="448">
        <v>2</v>
      </c>
      <c r="AJ32" s="448">
        <v>2</v>
      </c>
      <c r="AK32" s="329">
        <v>2</v>
      </c>
      <c r="AL32" s="187"/>
      <c r="AM32" s="183"/>
      <c r="AN32" s="606" t="s">
        <v>1617</v>
      </c>
      <c r="AO32" s="516"/>
      <c r="AP32" s="328" t="s">
        <v>906</v>
      </c>
      <c r="AQ32" s="189">
        <f t="shared" si="5"/>
        <v>0</v>
      </c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</row>
    <row r="33" spans="1:63" ht="15" customHeight="1" x14ac:dyDescent="0.25">
      <c r="A33" s="308"/>
      <c r="B33" s="186"/>
      <c r="C33" s="308"/>
      <c r="D33" s="186"/>
      <c r="E33" s="186" t="s">
        <v>1633</v>
      </c>
      <c r="F33" s="212">
        <v>0</v>
      </c>
      <c r="G33" s="448"/>
      <c r="H33" s="448"/>
      <c r="I33" s="329"/>
      <c r="J33" s="447"/>
      <c r="K33" s="448"/>
      <c r="L33" s="448"/>
      <c r="M33" s="447"/>
      <c r="N33" s="447"/>
      <c r="O33" s="448"/>
      <c r="P33" s="447"/>
      <c r="Q33" s="447"/>
      <c r="R33" s="447"/>
      <c r="S33" s="448"/>
      <c r="T33" s="329"/>
      <c r="U33" s="329"/>
      <c r="V33" s="448"/>
      <c r="W33" s="448"/>
      <c r="X33" s="448"/>
      <c r="Y33" s="329"/>
      <c r="Z33" s="329"/>
      <c r="AA33" s="329"/>
      <c r="AB33" s="448"/>
      <c r="AC33" s="329"/>
      <c r="AD33" s="329"/>
      <c r="AE33" s="448"/>
      <c r="AF33" s="448"/>
      <c r="AG33" s="448"/>
      <c r="AH33" s="448"/>
      <c r="AI33" s="448"/>
      <c r="AJ33" s="448"/>
      <c r="AK33" s="329"/>
      <c r="AL33" s="187"/>
      <c r="AM33" s="183"/>
      <c r="AN33" s="616" t="s">
        <v>908</v>
      </c>
      <c r="AO33" s="516"/>
      <c r="AP33" s="330"/>
      <c r="AQ33" s="195">
        <f>SUM(AQ29:AQ32)</f>
        <v>8</v>
      </c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</row>
    <row r="34" spans="1:63" ht="15" customHeight="1" x14ac:dyDescent="0.25">
      <c r="A34" s="308"/>
      <c r="B34" s="186"/>
      <c r="C34" s="308" t="s">
        <v>1634</v>
      </c>
      <c r="D34" s="186"/>
      <c r="E34" s="186" t="s">
        <v>1635</v>
      </c>
      <c r="F34" s="212">
        <v>3</v>
      </c>
      <c r="G34" s="448"/>
      <c r="H34" s="448"/>
      <c r="I34" s="329"/>
      <c r="J34" s="448"/>
      <c r="K34" s="448"/>
      <c r="L34" s="448"/>
      <c r="M34" s="448"/>
      <c r="N34" s="448"/>
      <c r="O34" s="448"/>
      <c r="P34" s="448"/>
      <c r="Q34" s="448"/>
      <c r="R34" s="448"/>
      <c r="S34" s="448"/>
      <c r="T34" s="329"/>
      <c r="U34" s="329"/>
      <c r="V34" s="448"/>
      <c r="W34" s="448"/>
      <c r="X34" s="448"/>
      <c r="Y34" s="329"/>
      <c r="Z34" s="329"/>
      <c r="AA34" s="329"/>
      <c r="AB34" s="448"/>
      <c r="AC34" s="329"/>
      <c r="AD34" s="329"/>
      <c r="AE34" s="448"/>
      <c r="AF34" s="448"/>
      <c r="AG34" s="448"/>
      <c r="AH34" s="448"/>
      <c r="AI34" s="448"/>
      <c r="AJ34" s="448"/>
      <c r="AK34" s="329"/>
      <c r="AL34" s="187"/>
      <c r="AM34" s="183"/>
      <c r="AN34" s="199"/>
      <c r="AO34" s="199"/>
      <c r="AP34" s="199"/>
      <c r="AQ34" s="201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</row>
    <row r="35" spans="1:63" ht="15" customHeight="1" x14ac:dyDescent="0.25">
      <c r="A35" s="308"/>
      <c r="B35" s="186"/>
      <c r="C35" s="308" t="s">
        <v>1636</v>
      </c>
      <c r="D35" s="186"/>
      <c r="E35" s="313" t="s">
        <v>1637</v>
      </c>
      <c r="F35" s="212">
        <v>2</v>
      </c>
      <c r="G35" s="448">
        <v>2</v>
      </c>
      <c r="H35" s="448">
        <v>2</v>
      </c>
      <c r="I35" s="329">
        <v>2</v>
      </c>
      <c r="J35" s="447">
        <v>2</v>
      </c>
      <c r="K35" s="448">
        <v>2</v>
      </c>
      <c r="L35" s="448">
        <v>2</v>
      </c>
      <c r="M35" s="447">
        <v>2</v>
      </c>
      <c r="N35" s="447">
        <v>2</v>
      </c>
      <c r="O35" s="448">
        <v>2</v>
      </c>
      <c r="P35" s="447">
        <v>2</v>
      </c>
      <c r="Q35" s="447">
        <v>2</v>
      </c>
      <c r="R35" s="447">
        <v>2</v>
      </c>
      <c r="S35" s="448">
        <v>2</v>
      </c>
      <c r="T35" s="329">
        <v>2</v>
      </c>
      <c r="U35" s="329">
        <v>2</v>
      </c>
      <c r="V35" s="448">
        <v>2</v>
      </c>
      <c r="W35" s="448">
        <v>2</v>
      </c>
      <c r="X35" s="448">
        <v>2</v>
      </c>
      <c r="Y35" s="329">
        <v>2</v>
      </c>
      <c r="Z35" s="329">
        <v>2</v>
      </c>
      <c r="AA35" s="329"/>
      <c r="AB35" s="448">
        <v>2</v>
      </c>
      <c r="AC35" s="329"/>
      <c r="AD35" s="329">
        <v>2</v>
      </c>
      <c r="AE35" s="448">
        <v>2</v>
      </c>
      <c r="AF35" s="448">
        <v>2</v>
      </c>
      <c r="AG35" s="448">
        <v>2</v>
      </c>
      <c r="AH35" s="448">
        <v>2</v>
      </c>
      <c r="AI35" s="448"/>
      <c r="AJ35" s="448">
        <v>2</v>
      </c>
      <c r="AK35" s="329"/>
      <c r="AL35" s="187"/>
      <c r="AM35" s="18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</row>
    <row r="36" spans="1:63" ht="15" customHeight="1" x14ac:dyDescent="0.25">
      <c r="A36" s="308"/>
      <c r="B36" s="186"/>
      <c r="C36" s="308" t="s">
        <v>1638</v>
      </c>
      <c r="D36" s="186"/>
      <c r="E36" s="313" t="s">
        <v>1639</v>
      </c>
      <c r="F36" s="212">
        <v>1</v>
      </c>
      <c r="G36" s="448"/>
      <c r="H36" s="448"/>
      <c r="I36" s="329"/>
      <c r="J36" s="447"/>
      <c r="K36" s="448"/>
      <c r="L36" s="448"/>
      <c r="M36" s="447"/>
      <c r="N36" s="447"/>
      <c r="O36" s="448"/>
      <c r="P36" s="447"/>
      <c r="Q36" s="447"/>
      <c r="R36" s="447"/>
      <c r="S36" s="448"/>
      <c r="T36" s="329"/>
      <c r="U36" s="329"/>
      <c r="V36" s="448"/>
      <c r="W36" s="448"/>
      <c r="X36" s="448"/>
      <c r="Y36" s="329"/>
      <c r="Z36" s="329"/>
      <c r="AA36" s="329">
        <v>1</v>
      </c>
      <c r="AB36" s="448"/>
      <c r="AC36" s="329">
        <v>1</v>
      </c>
      <c r="AD36" s="329"/>
      <c r="AE36" s="448"/>
      <c r="AF36" s="448"/>
      <c r="AG36" s="448"/>
      <c r="AH36" s="448"/>
      <c r="AI36" s="448">
        <v>1</v>
      </c>
      <c r="AJ36" s="448"/>
      <c r="AK36" s="329">
        <v>1</v>
      </c>
      <c r="AL36" s="187"/>
      <c r="AM36" s="183"/>
      <c r="AN36" s="617"/>
      <c r="AO36" s="511"/>
      <c r="AP36" s="199"/>
      <c r="AQ36" s="201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</row>
    <row r="37" spans="1:63" ht="15" customHeight="1" x14ac:dyDescent="0.25">
      <c r="A37" s="308"/>
      <c r="B37" s="186"/>
      <c r="C37" s="308" t="s">
        <v>1640</v>
      </c>
      <c r="D37" s="186"/>
      <c r="E37" s="313" t="s">
        <v>1619</v>
      </c>
      <c r="F37" s="212">
        <v>0</v>
      </c>
      <c r="G37" s="448"/>
      <c r="H37" s="448"/>
      <c r="I37" s="329"/>
      <c r="J37" s="447"/>
      <c r="K37" s="448"/>
      <c r="L37" s="448"/>
      <c r="M37" s="447"/>
      <c r="N37" s="447"/>
      <c r="O37" s="448"/>
      <c r="P37" s="447"/>
      <c r="Q37" s="447"/>
      <c r="R37" s="447"/>
      <c r="S37" s="448"/>
      <c r="T37" s="329"/>
      <c r="U37" s="329"/>
      <c r="V37" s="448"/>
      <c r="W37" s="448"/>
      <c r="X37" s="448"/>
      <c r="Y37" s="329"/>
      <c r="Z37" s="329"/>
      <c r="AA37" s="329"/>
      <c r="AB37" s="448"/>
      <c r="AC37" s="329"/>
      <c r="AD37" s="329"/>
      <c r="AE37" s="448"/>
      <c r="AF37" s="448"/>
      <c r="AG37" s="448"/>
      <c r="AH37" s="448"/>
      <c r="AI37" s="448"/>
      <c r="AJ37" s="448"/>
      <c r="AK37" s="329"/>
      <c r="AL37" s="187"/>
      <c r="AM37" s="183"/>
      <c r="AN37" s="617"/>
      <c r="AO37" s="511"/>
      <c r="AP37" s="199"/>
      <c r="AQ37" s="201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</row>
    <row r="38" spans="1:63" ht="15" customHeight="1" x14ac:dyDescent="0.25">
      <c r="A38" s="308"/>
      <c r="B38" s="186"/>
      <c r="C38" s="308" t="s">
        <v>1641</v>
      </c>
      <c r="D38" s="186"/>
      <c r="E38" s="186"/>
      <c r="F38" s="212"/>
      <c r="G38" s="444"/>
      <c r="H38" s="444"/>
      <c r="I38" s="331"/>
      <c r="J38" s="444"/>
      <c r="K38" s="444"/>
      <c r="L38" s="444"/>
      <c r="M38" s="444"/>
      <c r="N38" s="444"/>
      <c r="O38" s="444"/>
      <c r="P38" s="444"/>
      <c r="Q38" s="444"/>
      <c r="R38" s="444"/>
      <c r="S38" s="444"/>
      <c r="T38" s="331"/>
      <c r="U38" s="331"/>
      <c r="V38" s="444"/>
      <c r="W38" s="444"/>
      <c r="X38" s="444"/>
      <c r="Y38" s="331"/>
      <c r="Z38" s="331"/>
      <c r="AA38" s="331"/>
      <c r="AB38" s="444"/>
      <c r="AC38" s="331"/>
      <c r="AD38" s="331"/>
      <c r="AE38" s="444"/>
      <c r="AF38" s="444"/>
      <c r="AG38" s="444"/>
      <c r="AH38" s="444"/>
      <c r="AI38" s="444"/>
      <c r="AJ38" s="444"/>
      <c r="AK38" s="331"/>
      <c r="AL38" s="187"/>
      <c r="AM38" s="183"/>
      <c r="AN38" s="617"/>
      <c r="AO38" s="511"/>
      <c r="AP38" s="199"/>
      <c r="AQ38" s="201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</row>
    <row r="39" spans="1:63" ht="15" customHeight="1" x14ac:dyDescent="0.25">
      <c r="A39" s="308"/>
      <c r="B39" s="186"/>
      <c r="C39" s="308" t="s">
        <v>1642</v>
      </c>
      <c r="D39" s="186"/>
      <c r="E39" s="186"/>
      <c r="F39" s="212"/>
      <c r="G39" s="444"/>
      <c r="H39" s="444"/>
      <c r="I39" s="331"/>
      <c r="J39" s="444"/>
      <c r="K39" s="444"/>
      <c r="L39" s="444"/>
      <c r="M39" s="444"/>
      <c r="N39" s="444"/>
      <c r="O39" s="444"/>
      <c r="P39" s="444"/>
      <c r="Q39" s="444"/>
      <c r="R39" s="444"/>
      <c r="S39" s="444"/>
      <c r="T39" s="331"/>
      <c r="U39" s="331"/>
      <c r="V39" s="444"/>
      <c r="W39" s="444"/>
      <c r="X39" s="444"/>
      <c r="Y39" s="331"/>
      <c r="Z39" s="331"/>
      <c r="AA39" s="331"/>
      <c r="AB39" s="444"/>
      <c r="AC39" s="331"/>
      <c r="AD39" s="331"/>
      <c r="AE39" s="444"/>
      <c r="AF39" s="444"/>
      <c r="AG39" s="444"/>
      <c r="AH39" s="444"/>
      <c r="AI39" s="444"/>
      <c r="AJ39" s="444"/>
      <c r="AK39" s="331"/>
      <c r="AL39" s="187"/>
      <c r="AM39" s="183"/>
      <c r="AN39" s="617"/>
      <c r="AO39" s="511"/>
      <c r="AP39" s="199"/>
      <c r="AQ39" s="201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</row>
    <row r="40" spans="1:63" ht="15" customHeight="1" x14ac:dyDescent="0.25">
      <c r="A40" s="308"/>
      <c r="B40" s="186"/>
      <c r="C40" s="308" t="s">
        <v>1643</v>
      </c>
      <c r="D40" s="186"/>
      <c r="E40" s="186"/>
      <c r="F40" s="212"/>
      <c r="G40" s="444"/>
      <c r="H40" s="444"/>
      <c r="I40" s="331"/>
      <c r="J40" s="444"/>
      <c r="K40" s="444"/>
      <c r="L40" s="444"/>
      <c r="M40" s="444"/>
      <c r="N40" s="444"/>
      <c r="O40" s="444"/>
      <c r="P40" s="444"/>
      <c r="Q40" s="444"/>
      <c r="R40" s="444"/>
      <c r="S40" s="444"/>
      <c r="T40" s="331"/>
      <c r="U40" s="331"/>
      <c r="V40" s="444"/>
      <c r="W40" s="444"/>
      <c r="X40" s="444"/>
      <c r="Y40" s="331"/>
      <c r="Z40" s="331"/>
      <c r="AA40" s="331"/>
      <c r="AB40" s="444"/>
      <c r="AC40" s="331"/>
      <c r="AD40" s="331"/>
      <c r="AE40" s="444"/>
      <c r="AF40" s="444"/>
      <c r="AG40" s="444"/>
      <c r="AH40" s="444"/>
      <c r="AI40" s="444"/>
      <c r="AJ40" s="444"/>
      <c r="AK40" s="331"/>
      <c r="AL40" s="187"/>
      <c r="AM40" s="183"/>
      <c r="AN40" s="615"/>
      <c r="AO40" s="511"/>
      <c r="AP40" s="172"/>
      <c r="AQ40" s="205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</row>
    <row r="41" spans="1:63" ht="15" customHeight="1" x14ac:dyDescent="0.25">
      <c r="A41" s="308"/>
      <c r="B41" s="186"/>
      <c r="C41" s="308" t="s">
        <v>1644</v>
      </c>
      <c r="D41" s="186"/>
      <c r="E41" s="186" t="s">
        <v>1635</v>
      </c>
      <c r="F41" s="212">
        <v>3</v>
      </c>
      <c r="G41" s="448">
        <v>3</v>
      </c>
      <c r="H41" s="448">
        <v>3</v>
      </c>
      <c r="I41" s="329">
        <v>3</v>
      </c>
      <c r="J41" s="447">
        <v>3</v>
      </c>
      <c r="K41" s="448">
        <v>3</v>
      </c>
      <c r="L41" s="448">
        <v>3</v>
      </c>
      <c r="M41" s="447">
        <v>3</v>
      </c>
      <c r="N41" s="447"/>
      <c r="O41" s="448">
        <v>3</v>
      </c>
      <c r="P41" s="447"/>
      <c r="Q41" s="447">
        <v>3</v>
      </c>
      <c r="R41" s="447">
        <v>3</v>
      </c>
      <c r="S41" s="448">
        <v>3</v>
      </c>
      <c r="T41" s="329">
        <v>3</v>
      </c>
      <c r="U41" s="329"/>
      <c r="V41" s="448">
        <v>3</v>
      </c>
      <c r="W41" s="448">
        <v>3</v>
      </c>
      <c r="X41" s="448"/>
      <c r="Y41" s="329"/>
      <c r="Z41" s="329"/>
      <c r="AA41" s="329"/>
      <c r="AB41" s="448">
        <v>3</v>
      </c>
      <c r="AC41" s="329"/>
      <c r="AD41" s="329"/>
      <c r="AE41" s="448">
        <v>3</v>
      </c>
      <c r="AF41" s="448">
        <v>3</v>
      </c>
      <c r="AG41" s="448">
        <v>3</v>
      </c>
      <c r="AH41" s="448">
        <v>3</v>
      </c>
      <c r="AI41" s="448">
        <v>3</v>
      </c>
      <c r="AJ41" s="448">
        <v>3</v>
      </c>
      <c r="AK41" s="329"/>
      <c r="AL41" s="187"/>
      <c r="AM41" s="183"/>
      <c r="AN41" s="199"/>
      <c r="AO41" s="199"/>
      <c r="AP41" s="199"/>
      <c r="AQ41" s="201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</row>
    <row r="42" spans="1:63" ht="15" customHeight="1" x14ac:dyDescent="0.25">
      <c r="A42" s="308"/>
      <c r="B42" s="186"/>
      <c r="C42" s="308" t="s">
        <v>1645</v>
      </c>
      <c r="D42" s="186"/>
      <c r="E42" s="313" t="s">
        <v>1637</v>
      </c>
      <c r="F42" s="212">
        <v>2</v>
      </c>
      <c r="G42" s="448"/>
      <c r="H42" s="448"/>
      <c r="I42" s="329"/>
      <c r="J42" s="447"/>
      <c r="K42" s="448"/>
      <c r="L42" s="448"/>
      <c r="M42" s="447"/>
      <c r="N42" s="447">
        <v>2</v>
      </c>
      <c r="O42" s="448"/>
      <c r="P42" s="447">
        <v>2</v>
      </c>
      <c r="Q42" s="447"/>
      <c r="R42" s="447"/>
      <c r="S42" s="448"/>
      <c r="T42" s="329"/>
      <c r="U42" s="329">
        <v>2</v>
      </c>
      <c r="V42" s="448"/>
      <c r="W42" s="448"/>
      <c r="X42" s="448">
        <v>2</v>
      </c>
      <c r="Y42" s="329">
        <v>2</v>
      </c>
      <c r="Z42" s="329">
        <v>2</v>
      </c>
      <c r="AA42" s="329">
        <v>2</v>
      </c>
      <c r="AB42" s="448"/>
      <c r="AC42" s="329">
        <v>2</v>
      </c>
      <c r="AD42" s="329">
        <v>2</v>
      </c>
      <c r="AE42" s="448"/>
      <c r="AF42" s="448"/>
      <c r="AG42" s="448"/>
      <c r="AH42" s="448"/>
      <c r="AI42" s="448"/>
      <c r="AJ42" s="448"/>
      <c r="AK42" s="329">
        <v>2</v>
      </c>
      <c r="AL42" s="187"/>
      <c r="AM42" s="18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</row>
    <row r="43" spans="1:63" ht="15" customHeight="1" x14ac:dyDescent="0.25">
      <c r="A43" s="308"/>
      <c r="B43" s="186"/>
      <c r="C43" s="308" t="s">
        <v>1646</v>
      </c>
      <c r="D43" s="186"/>
      <c r="E43" s="313" t="s">
        <v>1639</v>
      </c>
      <c r="F43" s="212">
        <v>1</v>
      </c>
      <c r="G43" s="448"/>
      <c r="H43" s="448"/>
      <c r="I43" s="329"/>
      <c r="J43" s="447"/>
      <c r="K43" s="448"/>
      <c r="L43" s="448"/>
      <c r="M43" s="447"/>
      <c r="N43" s="447"/>
      <c r="O43" s="448"/>
      <c r="P43" s="447"/>
      <c r="Q43" s="447"/>
      <c r="R43" s="447"/>
      <c r="S43" s="448"/>
      <c r="T43" s="329"/>
      <c r="U43" s="329"/>
      <c r="V43" s="448"/>
      <c r="W43" s="448"/>
      <c r="X43" s="448"/>
      <c r="Y43" s="329"/>
      <c r="Z43" s="329"/>
      <c r="AA43" s="329"/>
      <c r="AB43" s="448"/>
      <c r="AC43" s="329"/>
      <c r="AD43" s="329"/>
      <c r="AE43" s="448"/>
      <c r="AF43" s="448"/>
      <c r="AG43" s="448"/>
      <c r="AH43" s="448"/>
      <c r="AI43" s="448"/>
      <c r="AJ43" s="448"/>
      <c r="AK43" s="329"/>
      <c r="AL43" s="187"/>
      <c r="AM43" s="183"/>
      <c r="AN43" s="199"/>
      <c r="AO43" s="199"/>
      <c r="AP43" s="199"/>
      <c r="AQ43" s="201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</row>
    <row r="44" spans="1:63" ht="15" customHeight="1" x14ac:dyDescent="0.25">
      <c r="A44" s="308"/>
      <c r="B44" s="186"/>
      <c r="C44" s="308" t="s">
        <v>1647</v>
      </c>
      <c r="D44" s="186"/>
      <c r="E44" s="313" t="s">
        <v>1619</v>
      </c>
      <c r="F44" s="311">
        <v>0</v>
      </c>
      <c r="G44" s="448"/>
      <c r="H44" s="448"/>
      <c r="I44" s="329"/>
      <c r="J44" s="447"/>
      <c r="K44" s="448"/>
      <c r="L44" s="448"/>
      <c r="M44" s="447"/>
      <c r="N44" s="447"/>
      <c r="O44" s="448"/>
      <c r="P44" s="447"/>
      <c r="Q44" s="447"/>
      <c r="R44" s="447"/>
      <c r="S44" s="448"/>
      <c r="T44" s="329"/>
      <c r="U44" s="329"/>
      <c r="V44" s="448"/>
      <c r="W44" s="448"/>
      <c r="X44" s="448"/>
      <c r="Y44" s="329"/>
      <c r="Z44" s="329"/>
      <c r="AA44" s="329"/>
      <c r="AB44" s="448"/>
      <c r="AC44" s="329"/>
      <c r="AD44" s="329"/>
      <c r="AE44" s="448"/>
      <c r="AF44" s="448"/>
      <c r="AG44" s="448"/>
      <c r="AH44" s="448"/>
      <c r="AI44" s="448"/>
      <c r="AJ44" s="448"/>
      <c r="AK44" s="329"/>
      <c r="AL44" s="187"/>
      <c r="AM44" s="183"/>
      <c r="AN44" s="199"/>
      <c r="AO44" s="199"/>
      <c r="AP44" s="199"/>
      <c r="AQ44" s="201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</row>
    <row r="45" spans="1:63" ht="15" customHeight="1" x14ac:dyDescent="0.25">
      <c r="A45" s="308"/>
      <c r="B45" s="186"/>
      <c r="C45" s="308" t="s">
        <v>1648</v>
      </c>
      <c r="D45" s="186"/>
      <c r="E45" s="313"/>
      <c r="F45" s="311"/>
      <c r="G45" s="444"/>
      <c r="H45" s="444"/>
      <c r="I45" s="331"/>
      <c r="J45" s="444"/>
      <c r="K45" s="444"/>
      <c r="L45" s="444"/>
      <c r="M45" s="444"/>
      <c r="N45" s="444"/>
      <c r="O45" s="444"/>
      <c r="P45" s="444"/>
      <c r="Q45" s="444"/>
      <c r="R45" s="444"/>
      <c r="S45" s="444"/>
      <c r="T45" s="331"/>
      <c r="U45" s="331"/>
      <c r="V45" s="444"/>
      <c r="W45" s="444"/>
      <c r="X45" s="444"/>
      <c r="Y45" s="331"/>
      <c r="Z45" s="331"/>
      <c r="AA45" s="331"/>
      <c r="AB45" s="444"/>
      <c r="AC45" s="331"/>
      <c r="AD45" s="331"/>
      <c r="AE45" s="444"/>
      <c r="AF45" s="444"/>
      <c r="AG45" s="444"/>
      <c r="AH45" s="444"/>
      <c r="AI45" s="444"/>
      <c r="AJ45" s="444"/>
      <c r="AK45" s="331"/>
      <c r="AL45" s="187"/>
      <c r="AM45" s="183"/>
      <c r="AN45" s="199"/>
      <c r="AO45" s="199"/>
      <c r="AP45" s="199"/>
      <c r="AQ45" s="201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</row>
    <row r="46" spans="1:63" ht="15" customHeight="1" x14ac:dyDescent="0.25">
      <c r="A46" s="308"/>
      <c r="B46" s="186"/>
      <c r="C46" s="308" t="s">
        <v>1649</v>
      </c>
      <c r="D46" s="186"/>
      <c r="E46" s="313"/>
      <c r="F46" s="311"/>
      <c r="G46" s="444"/>
      <c r="H46" s="444"/>
      <c r="I46" s="331"/>
      <c r="J46" s="444"/>
      <c r="K46" s="444"/>
      <c r="L46" s="444"/>
      <c r="M46" s="444"/>
      <c r="N46" s="444"/>
      <c r="O46" s="444"/>
      <c r="P46" s="444"/>
      <c r="Q46" s="444"/>
      <c r="R46" s="444"/>
      <c r="S46" s="444"/>
      <c r="T46" s="331"/>
      <c r="U46" s="331"/>
      <c r="V46" s="444"/>
      <c r="W46" s="444"/>
      <c r="X46" s="444"/>
      <c r="Y46" s="331"/>
      <c r="Z46" s="331"/>
      <c r="AA46" s="331"/>
      <c r="AB46" s="444"/>
      <c r="AC46" s="331"/>
      <c r="AD46" s="331"/>
      <c r="AE46" s="444"/>
      <c r="AF46" s="444"/>
      <c r="AG46" s="444"/>
      <c r="AH46" s="444"/>
      <c r="AI46" s="444"/>
      <c r="AJ46" s="444"/>
      <c r="AK46" s="331"/>
      <c r="AL46" s="187"/>
      <c r="AM46" s="183"/>
      <c r="AN46" s="199"/>
      <c r="AO46" s="199"/>
      <c r="AP46" s="199"/>
      <c r="AQ46" s="201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</row>
    <row r="47" spans="1:63" ht="15" customHeight="1" x14ac:dyDescent="0.25">
      <c r="A47" s="175"/>
      <c r="B47" s="191"/>
      <c r="C47" s="175" t="s">
        <v>1650</v>
      </c>
      <c r="D47" s="191"/>
      <c r="E47" s="222" t="s">
        <v>1651</v>
      </c>
      <c r="F47" s="333">
        <v>2</v>
      </c>
      <c r="G47" s="448"/>
      <c r="H47" s="448"/>
      <c r="I47" s="329"/>
      <c r="J47" s="447"/>
      <c r="K47" s="448"/>
      <c r="L47" s="448"/>
      <c r="M47" s="447"/>
      <c r="N47" s="447"/>
      <c r="O47" s="448"/>
      <c r="P47" s="447"/>
      <c r="Q47" s="447"/>
      <c r="R47" s="447"/>
      <c r="S47" s="448"/>
      <c r="T47" s="329"/>
      <c r="U47" s="329"/>
      <c r="V47" s="448"/>
      <c r="W47" s="448"/>
      <c r="X47" s="448"/>
      <c r="Y47" s="329"/>
      <c r="Z47" s="329"/>
      <c r="AA47" s="329"/>
      <c r="AB47" s="448"/>
      <c r="AC47" s="329"/>
      <c r="AD47" s="329"/>
      <c r="AE47" s="448"/>
      <c r="AF47" s="448"/>
      <c r="AG47" s="448"/>
      <c r="AH47" s="448"/>
      <c r="AI47" s="448"/>
      <c r="AJ47" s="448"/>
      <c r="AK47" s="329"/>
      <c r="AL47" s="8"/>
      <c r="AM47" s="13"/>
      <c r="AN47" s="199"/>
      <c r="AO47" s="199"/>
      <c r="AP47" s="199"/>
      <c r="AQ47" s="201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</row>
    <row r="48" spans="1:63" ht="15" customHeight="1" x14ac:dyDescent="0.25">
      <c r="A48" s="175"/>
      <c r="B48" s="191"/>
      <c r="C48" s="308" t="s">
        <v>1652</v>
      </c>
      <c r="D48" s="191"/>
      <c r="E48" s="222" t="s">
        <v>1639</v>
      </c>
      <c r="F48" s="333">
        <v>1</v>
      </c>
      <c r="G48" s="448">
        <v>1</v>
      </c>
      <c r="H48" s="448">
        <v>1</v>
      </c>
      <c r="I48" s="329">
        <v>1</v>
      </c>
      <c r="J48" s="447">
        <v>1</v>
      </c>
      <c r="K48" s="448">
        <v>1</v>
      </c>
      <c r="L48" s="448">
        <v>1</v>
      </c>
      <c r="M48" s="447">
        <v>1</v>
      </c>
      <c r="N48" s="447">
        <v>1</v>
      </c>
      <c r="O48" s="448">
        <v>1</v>
      </c>
      <c r="P48" s="447">
        <v>1</v>
      </c>
      <c r="Q48" s="447">
        <v>1</v>
      </c>
      <c r="R48" s="447">
        <v>1</v>
      </c>
      <c r="S48" s="448">
        <v>1</v>
      </c>
      <c r="T48" s="329">
        <v>1</v>
      </c>
      <c r="U48" s="329">
        <v>1</v>
      </c>
      <c r="V48" s="448">
        <v>1</v>
      </c>
      <c r="W48" s="448">
        <v>1</v>
      </c>
      <c r="X48" s="448">
        <v>1</v>
      </c>
      <c r="Y48" s="329">
        <v>1</v>
      </c>
      <c r="Z48" s="329">
        <v>1</v>
      </c>
      <c r="AA48" s="329"/>
      <c r="AB48" s="448">
        <v>1</v>
      </c>
      <c r="AC48" s="329"/>
      <c r="AD48" s="329"/>
      <c r="AE48" s="448">
        <v>1</v>
      </c>
      <c r="AF48" s="448">
        <v>1</v>
      </c>
      <c r="AG48" s="448">
        <v>1</v>
      </c>
      <c r="AH48" s="448">
        <v>1</v>
      </c>
      <c r="AI48" s="448">
        <v>1</v>
      </c>
      <c r="AJ48" s="448">
        <v>1</v>
      </c>
      <c r="AK48" s="329">
        <v>1</v>
      </c>
      <c r="AL48" s="8"/>
      <c r="AM48" s="13"/>
      <c r="AN48" s="199"/>
      <c r="AO48" s="199"/>
      <c r="AP48" s="199"/>
      <c r="AQ48" s="201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</row>
    <row r="49" spans="1:63" ht="15" customHeight="1" x14ac:dyDescent="0.25">
      <c r="A49" s="175"/>
      <c r="B49" s="191"/>
      <c r="C49" s="308"/>
      <c r="D49" s="191"/>
      <c r="E49" s="222" t="s">
        <v>1619</v>
      </c>
      <c r="F49" s="333">
        <v>0</v>
      </c>
      <c r="G49" s="448"/>
      <c r="H49" s="448"/>
      <c r="I49" s="329"/>
      <c r="J49" s="447"/>
      <c r="K49" s="448"/>
      <c r="L49" s="448"/>
      <c r="M49" s="447"/>
      <c r="N49" s="447"/>
      <c r="O49" s="448"/>
      <c r="P49" s="447"/>
      <c r="Q49" s="447"/>
      <c r="R49" s="447"/>
      <c r="S49" s="448"/>
      <c r="T49" s="329"/>
      <c r="U49" s="329"/>
      <c r="V49" s="448"/>
      <c r="W49" s="448"/>
      <c r="X49" s="448"/>
      <c r="Y49" s="329"/>
      <c r="Z49" s="329"/>
      <c r="AA49" s="329">
        <v>0</v>
      </c>
      <c r="AB49" s="448"/>
      <c r="AC49" s="329">
        <v>0</v>
      </c>
      <c r="AD49" s="329">
        <v>0</v>
      </c>
      <c r="AE49" s="448"/>
      <c r="AF49" s="448"/>
      <c r="AG49" s="448"/>
      <c r="AH49" s="448"/>
      <c r="AI49" s="448"/>
      <c r="AJ49" s="448"/>
      <c r="AK49" s="329"/>
      <c r="AL49" s="8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</row>
    <row r="50" spans="1:63" ht="15" customHeight="1" x14ac:dyDescent="0.25">
      <c r="A50" s="308"/>
      <c r="B50" s="186">
        <v>4</v>
      </c>
      <c r="C50" s="175" t="s">
        <v>1653</v>
      </c>
      <c r="D50" s="191"/>
      <c r="E50" s="222" t="s">
        <v>1651</v>
      </c>
      <c r="F50" s="311">
        <v>3</v>
      </c>
      <c r="G50" s="448"/>
      <c r="H50" s="448"/>
      <c r="I50" s="329"/>
      <c r="J50" s="447"/>
      <c r="K50" s="448"/>
      <c r="L50" s="448"/>
      <c r="M50" s="447"/>
      <c r="N50" s="447"/>
      <c r="O50" s="448"/>
      <c r="P50" s="447"/>
      <c r="Q50" s="447"/>
      <c r="R50" s="447"/>
      <c r="S50" s="448"/>
      <c r="T50" s="329"/>
      <c r="U50" s="329"/>
      <c r="V50" s="448"/>
      <c r="W50" s="448"/>
      <c r="X50" s="448"/>
      <c r="Y50" s="329"/>
      <c r="Z50" s="329"/>
      <c r="AA50" s="329"/>
      <c r="AB50" s="448"/>
      <c r="AC50" s="329"/>
      <c r="AD50" s="329"/>
      <c r="AE50" s="448"/>
      <c r="AF50" s="448"/>
      <c r="AG50" s="448"/>
      <c r="AH50" s="448"/>
      <c r="AI50" s="448"/>
      <c r="AJ50" s="448"/>
      <c r="AK50" s="329"/>
      <c r="AL50" s="187"/>
      <c r="AM50" s="183"/>
      <c r="AN50" s="199"/>
      <c r="AO50" s="199"/>
      <c r="AP50" s="199"/>
      <c r="AQ50" s="201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</row>
    <row r="51" spans="1:63" ht="15" customHeight="1" x14ac:dyDescent="0.25">
      <c r="A51" s="308"/>
      <c r="B51" s="186"/>
      <c r="C51" s="308" t="s">
        <v>1654</v>
      </c>
      <c r="D51" s="191"/>
      <c r="E51" s="222" t="s">
        <v>1655</v>
      </c>
      <c r="F51" s="311">
        <v>2</v>
      </c>
      <c r="G51" s="448">
        <v>2</v>
      </c>
      <c r="H51" s="448">
        <v>2</v>
      </c>
      <c r="I51" s="329">
        <v>2</v>
      </c>
      <c r="J51" s="447">
        <v>2</v>
      </c>
      <c r="K51" s="448">
        <v>2</v>
      </c>
      <c r="L51" s="448">
        <v>2</v>
      </c>
      <c r="M51" s="447">
        <v>2</v>
      </c>
      <c r="N51" s="447">
        <v>2</v>
      </c>
      <c r="O51" s="448">
        <v>2</v>
      </c>
      <c r="P51" s="447">
        <v>2</v>
      </c>
      <c r="Q51" s="447">
        <v>2</v>
      </c>
      <c r="R51" s="447">
        <v>2</v>
      </c>
      <c r="S51" s="448">
        <v>2</v>
      </c>
      <c r="T51" s="329">
        <v>2</v>
      </c>
      <c r="U51" s="329">
        <v>2</v>
      </c>
      <c r="V51" s="448">
        <v>2</v>
      </c>
      <c r="W51" s="448">
        <v>2</v>
      </c>
      <c r="X51" s="448">
        <v>2</v>
      </c>
      <c r="Y51" s="329">
        <v>2</v>
      </c>
      <c r="Z51" s="329">
        <v>2</v>
      </c>
      <c r="AA51" s="329">
        <v>2</v>
      </c>
      <c r="AB51" s="448">
        <v>2</v>
      </c>
      <c r="AC51" s="329">
        <v>2</v>
      </c>
      <c r="AD51" s="329">
        <v>2</v>
      </c>
      <c r="AE51" s="448">
        <v>2</v>
      </c>
      <c r="AF51" s="448">
        <v>2</v>
      </c>
      <c r="AG51" s="448">
        <v>2</v>
      </c>
      <c r="AH51" s="448">
        <v>2</v>
      </c>
      <c r="AI51" s="448">
        <v>2</v>
      </c>
      <c r="AJ51" s="448">
        <v>2</v>
      </c>
      <c r="AK51" s="329">
        <v>2</v>
      </c>
      <c r="AL51" s="187"/>
      <c r="AM51" s="183"/>
      <c r="AN51" s="199"/>
      <c r="AO51" s="199"/>
      <c r="AP51" s="199"/>
      <c r="AQ51" s="201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</row>
    <row r="52" spans="1:63" ht="15" customHeight="1" x14ac:dyDescent="0.25">
      <c r="A52" s="308"/>
      <c r="B52" s="186"/>
      <c r="C52" s="308" t="s">
        <v>1656</v>
      </c>
      <c r="D52" s="191"/>
      <c r="E52" s="222" t="s">
        <v>1657</v>
      </c>
      <c r="F52" s="311">
        <v>1</v>
      </c>
      <c r="G52" s="448"/>
      <c r="H52" s="448"/>
      <c r="I52" s="329"/>
      <c r="J52" s="447"/>
      <c r="K52" s="448"/>
      <c r="L52" s="448"/>
      <c r="M52" s="447"/>
      <c r="N52" s="447"/>
      <c r="O52" s="448"/>
      <c r="P52" s="447"/>
      <c r="Q52" s="447"/>
      <c r="R52" s="447"/>
      <c r="S52" s="448"/>
      <c r="T52" s="329"/>
      <c r="U52" s="329"/>
      <c r="V52" s="448"/>
      <c r="W52" s="448"/>
      <c r="X52" s="448"/>
      <c r="Y52" s="329"/>
      <c r="Z52" s="329"/>
      <c r="AA52" s="329"/>
      <c r="AB52" s="448"/>
      <c r="AC52" s="329"/>
      <c r="AD52" s="329"/>
      <c r="AE52" s="448"/>
      <c r="AF52" s="448"/>
      <c r="AG52" s="448"/>
      <c r="AH52" s="448"/>
      <c r="AI52" s="448"/>
      <c r="AJ52" s="448"/>
      <c r="AK52" s="329"/>
      <c r="AL52" s="187"/>
      <c r="AM52" s="183"/>
      <c r="AN52" s="199"/>
      <c r="AO52" s="199"/>
      <c r="AP52" s="199"/>
      <c r="AQ52" s="201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</row>
    <row r="53" spans="1:63" ht="15" customHeight="1" x14ac:dyDescent="0.25">
      <c r="A53" s="308"/>
      <c r="B53" s="186"/>
      <c r="C53" s="308" t="s">
        <v>1658</v>
      </c>
      <c r="D53" s="186"/>
      <c r="E53" s="313" t="s">
        <v>1619</v>
      </c>
      <c r="F53" s="311">
        <v>0</v>
      </c>
      <c r="G53" s="448"/>
      <c r="H53" s="448"/>
      <c r="I53" s="329"/>
      <c r="J53" s="447"/>
      <c r="K53" s="448"/>
      <c r="L53" s="448"/>
      <c r="M53" s="447"/>
      <c r="N53" s="447"/>
      <c r="O53" s="448"/>
      <c r="P53" s="447"/>
      <c r="Q53" s="447"/>
      <c r="R53" s="447"/>
      <c r="S53" s="448"/>
      <c r="T53" s="329"/>
      <c r="U53" s="329"/>
      <c r="V53" s="448"/>
      <c r="W53" s="448"/>
      <c r="X53" s="448"/>
      <c r="Y53" s="329"/>
      <c r="Z53" s="329"/>
      <c r="AA53" s="329"/>
      <c r="AB53" s="448"/>
      <c r="AC53" s="329"/>
      <c r="AD53" s="329"/>
      <c r="AE53" s="448"/>
      <c r="AF53" s="448"/>
      <c r="AG53" s="448"/>
      <c r="AH53" s="448"/>
      <c r="AI53" s="448"/>
      <c r="AJ53" s="448"/>
      <c r="AK53" s="329"/>
      <c r="AL53" s="187"/>
      <c r="AM53" s="18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</row>
    <row r="54" spans="1:63" ht="15" customHeight="1" x14ac:dyDescent="0.25">
      <c r="A54" s="308"/>
      <c r="B54" s="186">
        <v>5</v>
      </c>
      <c r="C54" s="308" t="s">
        <v>1659</v>
      </c>
      <c r="D54" s="186"/>
      <c r="E54" s="186" t="s">
        <v>1660</v>
      </c>
      <c r="F54" s="212">
        <v>3</v>
      </c>
      <c r="G54" s="448"/>
      <c r="H54" s="448"/>
      <c r="I54" s="329"/>
      <c r="J54" s="447">
        <v>3</v>
      </c>
      <c r="K54" s="448"/>
      <c r="L54" s="448"/>
      <c r="M54" s="447">
        <v>3</v>
      </c>
      <c r="N54" s="447">
        <v>3</v>
      </c>
      <c r="O54" s="448"/>
      <c r="P54" s="447"/>
      <c r="Q54" s="447"/>
      <c r="R54" s="447"/>
      <c r="S54" s="448"/>
      <c r="T54" s="329"/>
      <c r="U54" s="329">
        <v>3</v>
      </c>
      <c r="V54" s="448">
        <v>3</v>
      </c>
      <c r="W54" s="448"/>
      <c r="X54" s="448"/>
      <c r="Y54" s="329">
        <v>3</v>
      </c>
      <c r="Z54" s="329"/>
      <c r="AA54" s="329">
        <v>3</v>
      </c>
      <c r="AB54" s="448"/>
      <c r="AC54" s="329"/>
      <c r="AD54" s="329">
        <v>3</v>
      </c>
      <c r="AE54" s="448">
        <v>3</v>
      </c>
      <c r="AF54" s="448"/>
      <c r="AG54" s="448"/>
      <c r="AH54" s="448">
        <v>3</v>
      </c>
      <c r="AI54" s="448"/>
      <c r="AJ54" s="448"/>
      <c r="AK54" s="329"/>
      <c r="AL54" s="187"/>
      <c r="AM54" s="18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</row>
    <row r="55" spans="1:63" ht="15" customHeight="1" x14ac:dyDescent="0.25">
      <c r="A55" s="308"/>
      <c r="B55" s="186"/>
      <c r="C55" s="308"/>
      <c r="D55" s="186"/>
      <c r="E55" s="313" t="s">
        <v>1661</v>
      </c>
      <c r="F55" s="311">
        <v>2</v>
      </c>
      <c r="G55" s="448">
        <v>2</v>
      </c>
      <c r="H55" s="448">
        <v>2</v>
      </c>
      <c r="I55" s="329">
        <v>2</v>
      </c>
      <c r="J55" s="447"/>
      <c r="K55" s="448">
        <v>2</v>
      </c>
      <c r="L55" s="448">
        <v>2</v>
      </c>
      <c r="M55" s="447"/>
      <c r="N55" s="447"/>
      <c r="O55" s="448">
        <v>2</v>
      </c>
      <c r="P55" s="447">
        <v>2</v>
      </c>
      <c r="Q55" s="447">
        <v>2</v>
      </c>
      <c r="R55" s="447">
        <v>2</v>
      </c>
      <c r="S55" s="448">
        <v>2</v>
      </c>
      <c r="T55" s="329">
        <v>2</v>
      </c>
      <c r="U55" s="329"/>
      <c r="V55" s="448"/>
      <c r="W55" s="448">
        <v>2</v>
      </c>
      <c r="X55" s="448">
        <v>2</v>
      </c>
      <c r="Y55" s="329"/>
      <c r="Z55" s="329">
        <v>2</v>
      </c>
      <c r="AA55" s="329"/>
      <c r="AB55" s="448">
        <v>2</v>
      </c>
      <c r="AC55" s="329"/>
      <c r="AD55" s="329"/>
      <c r="AE55" s="448"/>
      <c r="AF55" s="448">
        <v>2</v>
      </c>
      <c r="AG55" s="448">
        <v>2</v>
      </c>
      <c r="AH55" s="448"/>
      <c r="AI55" s="448">
        <v>2</v>
      </c>
      <c r="AJ55" s="448">
        <v>2</v>
      </c>
      <c r="AK55" s="329">
        <v>2</v>
      </c>
      <c r="AL55" s="187"/>
      <c r="AM55" s="18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</row>
    <row r="56" spans="1:63" ht="15" customHeight="1" x14ac:dyDescent="0.25">
      <c r="A56" s="308"/>
      <c r="B56" s="186"/>
      <c r="C56" s="308"/>
      <c r="D56" s="186"/>
      <c r="E56" s="186" t="s">
        <v>1662</v>
      </c>
      <c r="F56" s="311">
        <v>1</v>
      </c>
      <c r="G56" s="448"/>
      <c r="H56" s="448"/>
      <c r="I56" s="329"/>
      <c r="J56" s="447"/>
      <c r="K56" s="448"/>
      <c r="L56" s="448"/>
      <c r="M56" s="447"/>
      <c r="N56" s="447"/>
      <c r="O56" s="448"/>
      <c r="P56" s="447"/>
      <c r="Q56" s="447"/>
      <c r="R56" s="447"/>
      <c r="S56" s="448"/>
      <c r="T56" s="329"/>
      <c r="U56" s="329"/>
      <c r="V56" s="448"/>
      <c r="W56" s="448"/>
      <c r="X56" s="448"/>
      <c r="Y56" s="329"/>
      <c r="Z56" s="329"/>
      <c r="AA56" s="329"/>
      <c r="AB56" s="448"/>
      <c r="AC56" s="329">
        <v>1</v>
      </c>
      <c r="AD56" s="329"/>
      <c r="AE56" s="448"/>
      <c r="AF56" s="448"/>
      <c r="AG56" s="448"/>
      <c r="AH56" s="448"/>
      <c r="AI56" s="448"/>
      <c r="AJ56" s="448"/>
      <c r="AK56" s="329"/>
      <c r="AL56" s="187"/>
      <c r="AM56" s="18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</row>
    <row r="57" spans="1:63" ht="15" customHeight="1" x14ac:dyDescent="0.25">
      <c r="A57" s="308"/>
      <c r="B57" s="186"/>
      <c r="C57" s="308"/>
      <c r="D57" s="186"/>
      <c r="E57" s="313" t="s">
        <v>1619</v>
      </c>
      <c r="F57" s="311">
        <v>0</v>
      </c>
      <c r="G57" s="448"/>
      <c r="H57" s="448"/>
      <c r="I57" s="329"/>
      <c r="J57" s="447"/>
      <c r="K57" s="448"/>
      <c r="L57" s="448"/>
      <c r="M57" s="447"/>
      <c r="N57" s="447"/>
      <c r="O57" s="448"/>
      <c r="P57" s="447"/>
      <c r="Q57" s="447"/>
      <c r="R57" s="447"/>
      <c r="S57" s="448"/>
      <c r="T57" s="329"/>
      <c r="U57" s="329"/>
      <c r="V57" s="448"/>
      <c r="W57" s="448"/>
      <c r="X57" s="448"/>
      <c r="Y57" s="329"/>
      <c r="Z57" s="329"/>
      <c r="AA57" s="329"/>
      <c r="AB57" s="448"/>
      <c r="AC57" s="329"/>
      <c r="AD57" s="329"/>
      <c r="AE57" s="448"/>
      <c r="AF57" s="448"/>
      <c r="AG57" s="448"/>
      <c r="AH57" s="448"/>
      <c r="AI57" s="448"/>
      <c r="AJ57" s="448"/>
      <c r="AK57" s="329"/>
      <c r="AL57" s="187"/>
      <c r="AM57" s="18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</row>
    <row r="58" spans="1:63" ht="15" customHeight="1" x14ac:dyDescent="0.25">
      <c r="A58" s="334" t="s">
        <v>97</v>
      </c>
      <c r="B58" s="306"/>
      <c r="C58" s="312" t="s">
        <v>982</v>
      </c>
      <c r="D58" s="186"/>
      <c r="E58" s="313"/>
      <c r="F58" s="311"/>
      <c r="G58" s="444"/>
      <c r="H58" s="444"/>
      <c r="I58" s="331"/>
      <c r="J58" s="444"/>
      <c r="K58" s="444"/>
      <c r="L58" s="444"/>
      <c r="M58" s="444"/>
      <c r="N58" s="444"/>
      <c r="O58" s="444"/>
      <c r="P58" s="444"/>
      <c r="Q58" s="444"/>
      <c r="R58" s="444"/>
      <c r="S58" s="444"/>
      <c r="T58" s="331"/>
      <c r="U58" s="331"/>
      <c r="V58" s="444"/>
      <c r="W58" s="444"/>
      <c r="X58" s="444"/>
      <c r="Y58" s="331"/>
      <c r="Z58" s="331"/>
      <c r="AA58" s="331"/>
      <c r="AB58" s="444"/>
      <c r="AC58" s="331"/>
      <c r="AD58" s="331"/>
      <c r="AE58" s="444"/>
      <c r="AF58" s="444"/>
      <c r="AG58" s="444"/>
      <c r="AH58" s="444"/>
      <c r="AI58" s="444"/>
      <c r="AJ58" s="444"/>
      <c r="AK58" s="331"/>
      <c r="AL58" s="187"/>
      <c r="AM58" s="18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</row>
    <row r="59" spans="1:63" ht="15" customHeight="1" x14ac:dyDescent="0.25">
      <c r="A59" s="308"/>
      <c r="B59" s="186">
        <v>1</v>
      </c>
      <c r="C59" s="308" t="s">
        <v>1663</v>
      </c>
      <c r="D59" s="186"/>
      <c r="E59" s="186" t="s">
        <v>1664</v>
      </c>
      <c r="F59" s="212">
        <v>4</v>
      </c>
      <c r="G59" s="445">
        <v>4</v>
      </c>
      <c r="H59" s="445">
        <v>4</v>
      </c>
      <c r="I59" s="329">
        <v>4</v>
      </c>
      <c r="J59" s="445">
        <v>4</v>
      </c>
      <c r="K59" s="445">
        <v>4</v>
      </c>
      <c r="L59" s="445">
        <v>4</v>
      </c>
      <c r="M59" s="445">
        <v>4</v>
      </c>
      <c r="N59" s="445">
        <v>4</v>
      </c>
      <c r="O59" s="445">
        <v>4</v>
      </c>
      <c r="P59" s="445">
        <v>4</v>
      </c>
      <c r="Q59" s="445">
        <v>4</v>
      </c>
      <c r="R59" s="445">
        <v>4</v>
      </c>
      <c r="S59" s="445">
        <v>4</v>
      </c>
      <c r="T59" s="329">
        <v>4</v>
      </c>
      <c r="U59" s="329">
        <v>4</v>
      </c>
      <c r="V59" s="445">
        <v>4</v>
      </c>
      <c r="W59" s="445">
        <v>4</v>
      </c>
      <c r="X59" s="445">
        <v>4</v>
      </c>
      <c r="Y59" s="329">
        <v>4</v>
      </c>
      <c r="Z59" s="329">
        <v>4</v>
      </c>
      <c r="AA59" s="329">
        <v>4</v>
      </c>
      <c r="AB59" s="445">
        <v>4</v>
      </c>
      <c r="AC59" s="329">
        <v>4</v>
      </c>
      <c r="AD59" s="329">
        <v>4</v>
      </c>
      <c r="AE59" s="445">
        <v>4</v>
      </c>
      <c r="AF59" s="445">
        <v>4</v>
      </c>
      <c r="AG59" s="445">
        <v>4</v>
      </c>
      <c r="AH59" s="445">
        <v>4</v>
      </c>
      <c r="AI59" s="445">
        <v>4</v>
      </c>
      <c r="AJ59" s="445">
        <v>4</v>
      </c>
      <c r="AK59" s="329">
        <v>4</v>
      </c>
      <c r="AL59" s="187"/>
      <c r="AM59" s="18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</row>
    <row r="60" spans="1:63" ht="15" customHeight="1" x14ac:dyDescent="0.25">
      <c r="A60" s="308"/>
      <c r="B60" s="186"/>
      <c r="C60" s="308"/>
      <c r="D60" s="186"/>
      <c r="E60" s="186" t="s">
        <v>1665</v>
      </c>
      <c r="F60" s="212">
        <v>3</v>
      </c>
      <c r="G60" s="448"/>
      <c r="H60" s="448"/>
      <c r="I60" s="329"/>
      <c r="J60" s="447"/>
      <c r="K60" s="448"/>
      <c r="L60" s="448"/>
      <c r="M60" s="447"/>
      <c r="N60" s="447"/>
      <c r="O60" s="448"/>
      <c r="P60" s="447"/>
      <c r="Q60" s="447"/>
      <c r="R60" s="447"/>
      <c r="S60" s="448"/>
      <c r="T60" s="329"/>
      <c r="U60" s="329"/>
      <c r="V60" s="448"/>
      <c r="W60" s="448"/>
      <c r="X60" s="448"/>
      <c r="Y60" s="329"/>
      <c r="Z60" s="329"/>
      <c r="AA60" s="329"/>
      <c r="AB60" s="448"/>
      <c r="AC60" s="329"/>
      <c r="AD60" s="329"/>
      <c r="AE60" s="448"/>
      <c r="AF60" s="448"/>
      <c r="AG60" s="448"/>
      <c r="AH60" s="448"/>
      <c r="AI60" s="448"/>
      <c r="AJ60" s="448"/>
      <c r="AK60" s="329"/>
      <c r="AL60" s="187"/>
      <c r="AM60" s="18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</row>
    <row r="61" spans="1:63" ht="15" customHeight="1" x14ac:dyDescent="0.25">
      <c r="A61" s="308"/>
      <c r="B61" s="186"/>
      <c r="C61" s="308"/>
      <c r="D61" s="186"/>
      <c r="E61" s="186" t="s">
        <v>1666</v>
      </c>
      <c r="F61" s="212">
        <v>2</v>
      </c>
      <c r="G61" s="448"/>
      <c r="H61" s="448"/>
      <c r="I61" s="329"/>
      <c r="J61" s="447"/>
      <c r="K61" s="448"/>
      <c r="L61" s="448"/>
      <c r="M61" s="447"/>
      <c r="N61" s="447"/>
      <c r="O61" s="448"/>
      <c r="P61" s="447"/>
      <c r="Q61" s="447"/>
      <c r="R61" s="447"/>
      <c r="S61" s="448"/>
      <c r="T61" s="329"/>
      <c r="U61" s="329"/>
      <c r="V61" s="448"/>
      <c r="W61" s="448"/>
      <c r="X61" s="448"/>
      <c r="Y61" s="329"/>
      <c r="Z61" s="329"/>
      <c r="AA61" s="329"/>
      <c r="AB61" s="448"/>
      <c r="AC61" s="329"/>
      <c r="AD61" s="329"/>
      <c r="AE61" s="448"/>
      <c r="AF61" s="448"/>
      <c r="AG61" s="448"/>
      <c r="AH61" s="448"/>
      <c r="AI61" s="448"/>
      <c r="AJ61" s="448"/>
      <c r="AK61" s="329"/>
      <c r="AL61" s="187"/>
      <c r="AM61" s="18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</row>
    <row r="62" spans="1:63" ht="15" customHeight="1" x14ac:dyDescent="0.25">
      <c r="A62" s="308"/>
      <c r="B62" s="186"/>
      <c r="C62" s="308"/>
      <c r="D62" s="186"/>
      <c r="E62" s="186" t="s">
        <v>1667</v>
      </c>
      <c r="F62" s="212">
        <v>1</v>
      </c>
      <c r="G62" s="448"/>
      <c r="H62" s="448"/>
      <c r="I62" s="329"/>
      <c r="J62" s="447"/>
      <c r="K62" s="448"/>
      <c r="L62" s="448"/>
      <c r="M62" s="447"/>
      <c r="N62" s="447"/>
      <c r="O62" s="448"/>
      <c r="P62" s="447"/>
      <c r="Q62" s="447"/>
      <c r="R62" s="447"/>
      <c r="S62" s="448"/>
      <c r="T62" s="329"/>
      <c r="U62" s="329"/>
      <c r="V62" s="448"/>
      <c r="W62" s="448"/>
      <c r="X62" s="448"/>
      <c r="Y62" s="329"/>
      <c r="Z62" s="329"/>
      <c r="AA62" s="329"/>
      <c r="AB62" s="448"/>
      <c r="AC62" s="329"/>
      <c r="AD62" s="329"/>
      <c r="AE62" s="448"/>
      <c r="AF62" s="448"/>
      <c r="AG62" s="448"/>
      <c r="AH62" s="448"/>
      <c r="AI62" s="448"/>
      <c r="AJ62" s="448"/>
      <c r="AK62" s="329"/>
      <c r="AL62" s="187"/>
      <c r="AM62" s="18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</row>
    <row r="63" spans="1:63" ht="15" customHeight="1" x14ac:dyDescent="0.25">
      <c r="A63" s="308"/>
      <c r="B63" s="186"/>
      <c r="C63" s="308"/>
      <c r="D63" s="186"/>
      <c r="E63" s="186" t="s">
        <v>1668</v>
      </c>
      <c r="F63" s="212">
        <v>0</v>
      </c>
      <c r="G63" s="448"/>
      <c r="H63" s="448"/>
      <c r="I63" s="329"/>
      <c r="J63" s="447"/>
      <c r="K63" s="448"/>
      <c r="L63" s="448"/>
      <c r="M63" s="447"/>
      <c r="N63" s="447"/>
      <c r="O63" s="448"/>
      <c r="P63" s="447"/>
      <c r="Q63" s="447"/>
      <c r="R63" s="447"/>
      <c r="S63" s="448"/>
      <c r="T63" s="329"/>
      <c r="U63" s="329"/>
      <c r="V63" s="448"/>
      <c r="W63" s="448"/>
      <c r="X63" s="448"/>
      <c r="Y63" s="329"/>
      <c r="Z63" s="329"/>
      <c r="AA63" s="329"/>
      <c r="AB63" s="448"/>
      <c r="AC63" s="329"/>
      <c r="AD63" s="329"/>
      <c r="AE63" s="448"/>
      <c r="AF63" s="448"/>
      <c r="AG63" s="448"/>
      <c r="AH63" s="448"/>
      <c r="AI63" s="448"/>
      <c r="AJ63" s="448"/>
      <c r="AK63" s="329"/>
      <c r="AL63" s="187"/>
      <c r="AM63" s="18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</row>
    <row r="64" spans="1:63" ht="15" customHeight="1" x14ac:dyDescent="0.25">
      <c r="A64" s="308"/>
      <c r="B64" s="186">
        <v>2</v>
      </c>
      <c r="C64" s="308" t="s">
        <v>1669</v>
      </c>
      <c r="D64" s="186"/>
      <c r="E64" s="186" t="s">
        <v>1660</v>
      </c>
      <c r="F64" s="212">
        <v>3</v>
      </c>
      <c r="G64" s="448"/>
      <c r="H64" s="448"/>
      <c r="I64" s="329"/>
      <c r="J64" s="447"/>
      <c r="K64" s="448"/>
      <c r="L64" s="448"/>
      <c r="M64" s="447"/>
      <c r="N64" s="447"/>
      <c r="O64" s="448"/>
      <c r="P64" s="447"/>
      <c r="Q64" s="447"/>
      <c r="R64" s="447"/>
      <c r="S64" s="448"/>
      <c r="T64" s="329"/>
      <c r="U64" s="329">
        <v>3</v>
      </c>
      <c r="V64" s="448">
        <v>3</v>
      </c>
      <c r="W64" s="448"/>
      <c r="X64" s="448"/>
      <c r="Y64" s="329">
        <v>3</v>
      </c>
      <c r="Z64" s="329"/>
      <c r="AA64" s="329">
        <v>3</v>
      </c>
      <c r="AB64" s="448"/>
      <c r="AC64" s="329"/>
      <c r="AD64" s="329">
        <v>3</v>
      </c>
      <c r="AE64" s="448">
        <v>3</v>
      </c>
      <c r="AF64" s="448"/>
      <c r="AG64" s="448"/>
      <c r="AH64" s="448">
        <v>3</v>
      </c>
      <c r="AI64" s="448"/>
      <c r="AJ64" s="448"/>
      <c r="AK64" s="329"/>
      <c r="AL64" s="187"/>
      <c r="AM64" s="18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</row>
    <row r="65" spans="1:63" ht="15" customHeight="1" x14ac:dyDescent="0.25">
      <c r="A65" s="308"/>
      <c r="B65" s="186"/>
      <c r="C65" s="308"/>
      <c r="D65" s="186"/>
      <c r="E65" s="313" t="s">
        <v>1661</v>
      </c>
      <c r="F65" s="311">
        <v>2</v>
      </c>
      <c r="G65" s="448">
        <v>2</v>
      </c>
      <c r="H65" s="448">
        <v>2</v>
      </c>
      <c r="I65" s="329">
        <v>2</v>
      </c>
      <c r="J65" s="447">
        <v>2</v>
      </c>
      <c r="K65" s="448">
        <v>2</v>
      </c>
      <c r="L65" s="448">
        <v>2</v>
      </c>
      <c r="M65" s="447">
        <v>2</v>
      </c>
      <c r="N65" s="447">
        <v>2</v>
      </c>
      <c r="O65" s="448">
        <v>2</v>
      </c>
      <c r="P65" s="447"/>
      <c r="Q65" s="447"/>
      <c r="R65" s="447"/>
      <c r="S65" s="448">
        <v>2</v>
      </c>
      <c r="T65" s="329">
        <v>2</v>
      </c>
      <c r="U65" s="329"/>
      <c r="V65" s="448"/>
      <c r="W65" s="448">
        <v>2</v>
      </c>
      <c r="X65" s="448"/>
      <c r="Y65" s="329"/>
      <c r="Z65" s="329">
        <v>2</v>
      </c>
      <c r="AA65" s="329"/>
      <c r="AB65" s="448">
        <v>2</v>
      </c>
      <c r="AC65" s="329"/>
      <c r="AD65" s="329"/>
      <c r="AE65" s="448"/>
      <c r="AF65" s="448">
        <v>2</v>
      </c>
      <c r="AG65" s="448">
        <v>2</v>
      </c>
      <c r="AH65" s="448"/>
      <c r="AI65" s="448">
        <v>2</v>
      </c>
      <c r="AJ65" s="448">
        <v>2</v>
      </c>
      <c r="AK65" s="329">
        <v>2</v>
      </c>
      <c r="AL65" s="187"/>
      <c r="AM65" s="18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</row>
    <row r="66" spans="1:63" ht="15" customHeight="1" x14ac:dyDescent="0.25">
      <c r="A66" s="308"/>
      <c r="B66" s="186"/>
      <c r="C66" s="308"/>
      <c r="D66" s="186"/>
      <c r="E66" s="186" t="s">
        <v>1662</v>
      </c>
      <c r="F66" s="311">
        <v>1</v>
      </c>
      <c r="G66" s="448"/>
      <c r="H66" s="448"/>
      <c r="I66" s="329"/>
      <c r="J66" s="447"/>
      <c r="K66" s="448"/>
      <c r="L66" s="448"/>
      <c r="M66" s="447"/>
      <c r="N66" s="447"/>
      <c r="O66" s="448"/>
      <c r="P66" s="447">
        <v>1</v>
      </c>
      <c r="Q66" s="447">
        <v>1</v>
      </c>
      <c r="R66" s="447">
        <v>1</v>
      </c>
      <c r="S66" s="448"/>
      <c r="T66" s="329"/>
      <c r="U66" s="329"/>
      <c r="V66" s="448"/>
      <c r="W66" s="448"/>
      <c r="X66" s="448">
        <v>1</v>
      </c>
      <c r="Y66" s="329"/>
      <c r="Z66" s="329"/>
      <c r="AA66" s="329"/>
      <c r="AB66" s="448"/>
      <c r="AC66" s="329">
        <v>1</v>
      </c>
      <c r="AD66" s="329"/>
      <c r="AE66" s="448"/>
      <c r="AF66" s="448"/>
      <c r="AG66" s="448"/>
      <c r="AH66" s="448"/>
      <c r="AI66" s="448"/>
      <c r="AJ66" s="448"/>
      <c r="AK66" s="329"/>
      <c r="AL66" s="187"/>
      <c r="AM66" s="18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</row>
    <row r="67" spans="1:63" ht="15" customHeight="1" x14ac:dyDescent="0.25">
      <c r="A67" s="308"/>
      <c r="B67" s="186"/>
      <c r="C67" s="308"/>
      <c r="D67" s="186"/>
      <c r="E67" s="313" t="s">
        <v>1619</v>
      </c>
      <c r="F67" s="311">
        <v>0</v>
      </c>
      <c r="G67" s="445"/>
      <c r="H67" s="445"/>
      <c r="I67" s="329"/>
      <c r="J67" s="445"/>
      <c r="K67" s="445"/>
      <c r="L67" s="445"/>
      <c r="M67" s="445"/>
      <c r="N67" s="445"/>
      <c r="O67" s="445"/>
      <c r="P67" s="445"/>
      <c r="Q67" s="445"/>
      <c r="R67" s="445"/>
      <c r="S67" s="445"/>
      <c r="T67" s="329"/>
      <c r="U67" s="329"/>
      <c r="V67" s="445"/>
      <c r="W67" s="445"/>
      <c r="X67" s="445"/>
      <c r="Y67" s="329"/>
      <c r="Z67" s="329"/>
      <c r="AA67" s="329"/>
      <c r="AB67" s="445"/>
      <c r="AC67" s="329"/>
      <c r="AD67" s="329"/>
      <c r="AE67" s="445"/>
      <c r="AF67" s="445"/>
      <c r="AG67" s="445"/>
      <c r="AH67" s="445"/>
      <c r="AI67" s="445"/>
      <c r="AJ67" s="445"/>
      <c r="AK67" s="329"/>
      <c r="AL67" s="187"/>
      <c r="AM67" s="18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</row>
    <row r="68" spans="1:63" ht="15" customHeight="1" x14ac:dyDescent="0.25">
      <c r="A68" s="308"/>
      <c r="B68" s="186">
        <v>3</v>
      </c>
      <c r="C68" s="308" t="s">
        <v>1670</v>
      </c>
      <c r="D68" s="186"/>
      <c r="E68" s="313" t="s">
        <v>1671</v>
      </c>
      <c r="F68" s="311">
        <v>4</v>
      </c>
      <c r="G68" s="448"/>
      <c r="H68" s="448"/>
      <c r="I68" s="329"/>
      <c r="J68" s="447"/>
      <c r="K68" s="448"/>
      <c r="L68" s="448"/>
      <c r="M68" s="447"/>
      <c r="N68" s="447"/>
      <c r="O68" s="448"/>
      <c r="P68" s="447">
        <v>4</v>
      </c>
      <c r="Q68" s="447"/>
      <c r="R68" s="447"/>
      <c r="S68" s="448"/>
      <c r="T68" s="329"/>
      <c r="U68" s="329"/>
      <c r="V68" s="448"/>
      <c r="W68" s="448"/>
      <c r="X68" s="448"/>
      <c r="Y68" s="329"/>
      <c r="Z68" s="329"/>
      <c r="AA68" s="329"/>
      <c r="AB68" s="448"/>
      <c r="AC68" s="329"/>
      <c r="AD68" s="329"/>
      <c r="AE68" s="448"/>
      <c r="AF68" s="448"/>
      <c r="AG68" s="448"/>
      <c r="AH68" s="448"/>
      <c r="AI68" s="448"/>
      <c r="AJ68" s="448"/>
      <c r="AK68" s="329">
        <v>4</v>
      </c>
      <c r="AL68" s="187"/>
      <c r="AM68" s="18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</row>
    <row r="69" spans="1:63" ht="15" customHeight="1" x14ac:dyDescent="0.25">
      <c r="A69" s="308"/>
      <c r="B69" s="186"/>
      <c r="C69" s="308" t="s">
        <v>1672</v>
      </c>
      <c r="D69" s="186"/>
      <c r="E69" s="313" t="s">
        <v>1673</v>
      </c>
      <c r="F69" s="311">
        <v>3</v>
      </c>
      <c r="G69" s="448">
        <v>3</v>
      </c>
      <c r="H69" s="448">
        <v>3</v>
      </c>
      <c r="I69" s="329">
        <v>3</v>
      </c>
      <c r="J69" s="447">
        <v>3</v>
      </c>
      <c r="K69" s="448">
        <v>3</v>
      </c>
      <c r="L69" s="448">
        <v>3</v>
      </c>
      <c r="M69" s="447">
        <v>3</v>
      </c>
      <c r="N69" s="447">
        <v>3</v>
      </c>
      <c r="O69" s="448">
        <v>3</v>
      </c>
      <c r="P69" s="447"/>
      <c r="Q69" s="447">
        <v>3</v>
      </c>
      <c r="R69" s="447"/>
      <c r="S69" s="448">
        <v>3</v>
      </c>
      <c r="T69" s="329">
        <v>3</v>
      </c>
      <c r="U69" s="329">
        <v>3</v>
      </c>
      <c r="V69" s="448">
        <v>3</v>
      </c>
      <c r="W69" s="448">
        <v>3</v>
      </c>
      <c r="X69" s="448">
        <v>3</v>
      </c>
      <c r="Y69" s="329">
        <v>3</v>
      </c>
      <c r="Z69" s="329">
        <v>3</v>
      </c>
      <c r="AA69" s="329">
        <v>3</v>
      </c>
      <c r="AB69" s="448">
        <v>3</v>
      </c>
      <c r="AC69" s="329">
        <v>3</v>
      </c>
      <c r="AD69" s="329">
        <v>3</v>
      </c>
      <c r="AE69" s="448">
        <v>3</v>
      </c>
      <c r="AF69" s="448">
        <v>3</v>
      </c>
      <c r="AG69" s="448">
        <v>3</v>
      </c>
      <c r="AH69" s="448">
        <v>3</v>
      </c>
      <c r="AI69" s="448">
        <v>3</v>
      </c>
      <c r="AJ69" s="448">
        <v>3</v>
      </c>
      <c r="AK69" s="329"/>
      <c r="AL69" s="187"/>
      <c r="AM69" s="18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</row>
    <row r="70" spans="1:63" ht="15" customHeight="1" x14ac:dyDescent="0.25">
      <c r="A70" s="308"/>
      <c r="B70" s="186"/>
      <c r="C70" s="308" t="s">
        <v>1674</v>
      </c>
      <c r="D70" s="186"/>
      <c r="E70" s="313" t="s">
        <v>1675</v>
      </c>
      <c r="F70" s="311">
        <v>2</v>
      </c>
      <c r="G70" s="448"/>
      <c r="H70" s="448"/>
      <c r="I70" s="329"/>
      <c r="J70" s="447"/>
      <c r="K70" s="448"/>
      <c r="L70" s="448"/>
      <c r="M70" s="447"/>
      <c r="N70" s="447"/>
      <c r="O70" s="448"/>
      <c r="P70" s="447"/>
      <c r="Q70" s="447"/>
      <c r="R70" s="447">
        <v>2</v>
      </c>
      <c r="S70" s="448"/>
      <c r="T70" s="329"/>
      <c r="U70" s="329"/>
      <c r="V70" s="448"/>
      <c r="W70" s="448"/>
      <c r="X70" s="448"/>
      <c r="Y70" s="329"/>
      <c r="Z70" s="329"/>
      <c r="AA70" s="329"/>
      <c r="AB70" s="448"/>
      <c r="AC70" s="329"/>
      <c r="AD70" s="329"/>
      <c r="AE70" s="448"/>
      <c r="AF70" s="448"/>
      <c r="AG70" s="448"/>
      <c r="AH70" s="448"/>
      <c r="AI70" s="448"/>
      <c r="AJ70" s="448"/>
      <c r="AK70" s="329"/>
      <c r="AL70" s="187"/>
      <c r="AM70" s="18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</row>
    <row r="71" spans="1:63" ht="15" customHeight="1" x14ac:dyDescent="0.25">
      <c r="A71" s="308"/>
      <c r="B71" s="186"/>
      <c r="C71" s="308" t="s">
        <v>1676</v>
      </c>
      <c r="D71" s="186"/>
      <c r="E71" s="186" t="s">
        <v>1677</v>
      </c>
      <c r="F71" s="212">
        <v>1</v>
      </c>
      <c r="G71" s="450"/>
      <c r="H71" s="450"/>
      <c r="I71" s="335"/>
      <c r="J71" s="449"/>
      <c r="K71" s="450"/>
      <c r="L71" s="450"/>
      <c r="M71" s="449"/>
      <c r="N71" s="449"/>
      <c r="O71" s="450"/>
      <c r="P71" s="449"/>
      <c r="Q71" s="449"/>
      <c r="R71" s="449"/>
      <c r="S71" s="450"/>
      <c r="T71" s="335"/>
      <c r="U71" s="335"/>
      <c r="V71" s="450"/>
      <c r="W71" s="450"/>
      <c r="X71" s="450"/>
      <c r="Y71" s="335"/>
      <c r="Z71" s="335"/>
      <c r="AA71" s="335"/>
      <c r="AB71" s="450"/>
      <c r="AC71" s="335"/>
      <c r="AD71" s="335"/>
      <c r="AE71" s="450"/>
      <c r="AF71" s="450"/>
      <c r="AG71" s="450"/>
      <c r="AH71" s="450"/>
      <c r="AI71" s="450"/>
      <c r="AJ71" s="450"/>
      <c r="AK71" s="335"/>
      <c r="AL71" s="187"/>
      <c r="AM71" s="18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</row>
    <row r="72" spans="1:63" ht="15" customHeight="1" x14ac:dyDescent="0.25">
      <c r="A72" s="308"/>
      <c r="B72" s="186"/>
      <c r="C72" s="308" t="s">
        <v>1678</v>
      </c>
      <c r="D72" s="186"/>
      <c r="E72" s="186" t="s">
        <v>1619</v>
      </c>
      <c r="F72" s="212">
        <v>0</v>
      </c>
      <c r="G72" s="450"/>
      <c r="H72" s="450"/>
      <c r="I72" s="335"/>
      <c r="J72" s="449"/>
      <c r="K72" s="450"/>
      <c r="L72" s="450"/>
      <c r="M72" s="449"/>
      <c r="N72" s="449"/>
      <c r="O72" s="450"/>
      <c r="P72" s="449"/>
      <c r="Q72" s="449"/>
      <c r="R72" s="449"/>
      <c r="S72" s="450"/>
      <c r="T72" s="335"/>
      <c r="U72" s="335"/>
      <c r="V72" s="450"/>
      <c r="W72" s="450"/>
      <c r="X72" s="450"/>
      <c r="Y72" s="335"/>
      <c r="Z72" s="335"/>
      <c r="AA72" s="335"/>
      <c r="AB72" s="450"/>
      <c r="AC72" s="335"/>
      <c r="AD72" s="335"/>
      <c r="AE72" s="450"/>
      <c r="AF72" s="450"/>
      <c r="AG72" s="450"/>
      <c r="AH72" s="450"/>
      <c r="AI72" s="450"/>
      <c r="AJ72" s="450"/>
      <c r="AK72" s="335"/>
      <c r="AL72" s="187"/>
      <c r="AM72" s="18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</row>
    <row r="73" spans="1:63" ht="15" customHeight="1" x14ac:dyDescent="0.25">
      <c r="A73" s="308"/>
      <c r="B73" s="186"/>
      <c r="C73" s="308" t="s">
        <v>1679</v>
      </c>
      <c r="D73" s="186"/>
      <c r="E73" s="186"/>
      <c r="F73" s="212"/>
      <c r="G73" s="446"/>
      <c r="H73" s="446"/>
      <c r="I73" s="336"/>
      <c r="J73" s="446"/>
      <c r="K73" s="446"/>
      <c r="L73" s="446"/>
      <c r="M73" s="446"/>
      <c r="N73" s="446"/>
      <c r="O73" s="446"/>
      <c r="P73" s="446"/>
      <c r="Q73" s="446"/>
      <c r="R73" s="446"/>
      <c r="S73" s="446"/>
      <c r="T73" s="336"/>
      <c r="U73" s="336"/>
      <c r="V73" s="446"/>
      <c r="W73" s="446"/>
      <c r="X73" s="446"/>
      <c r="Y73" s="336"/>
      <c r="Z73" s="336"/>
      <c r="AA73" s="336"/>
      <c r="AB73" s="446"/>
      <c r="AC73" s="336"/>
      <c r="AD73" s="336"/>
      <c r="AE73" s="446"/>
      <c r="AF73" s="446"/>
      <c r="AG73" s="446"/>
      <c r="AH73" s="446"/>
      <c r="AI73" s="446"/>
      <c r="AJ73" s="446"/>
      <c r="AK73" s="336"/>
      <c r="AL73" s="187"/>
      <c r="AM73" s="18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</row>
    <row r="74" spans="1:63" ht="15" customHeight="1" x14ac:dyDescent="0.25">
      <c r="A74" s="308"/>
      <c r="B74" s="186"/>
      <c r="C74" s="308" t="s">
        <v>1680</v>
      </c>
      <c r="D74" s="186"/>
      <c r="E74" s="313"/>
      <c r="F74" s="311"/>
      <c r="G74" s="446"/>
      <c r="H74" s="446"/>
      <c r="I74" s="336"/>
      <c r="J74" s="446"/>
      <c r="K74" s="446"/>
      <c r="L74" s="446"/>
      <c r="M74" s="446"/>
      <c r="N74" s="446"/>
      <c r="O74" s="446"/>
      <c r="P74" s="446"/>
      <c r="Q74" s="446"/>
      <c r="R74" s="446"/>
      <c r="S74" s="446"/>
      <c r="T74" s="336"/>
      <c r="U74" s="336"/>
      <c r="V74" s="446"/>
      <c r="W74" s="446"/>
      <c r="X74" s="446"/>
      <c r="Y74" s="336"/>
      <c r="Z74" s="336"/>
      <c r="AA74" s="336"/>
      <c r="AB74" s="446"/>
      <c r="AC74" s="336"/>
      <c r="AD74" s="336"/>
      <c r="AE74" s="446"/>
      <c r="AF74" s="446"/>
      <c r="AG74" s="446"/>
      <c r="AH74" s="446"/>
      <c r="AI74" s="446"/>
      <c r="AJ74" s="446"/>
      <c r="AK74" s="336"/>
      <c r="AL74" s="187"/>
      <c r="AM74" s="18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</row>
    <row r="75" spans="1:63" ht="15" customHeight="1" x14ac:dyDescent="0.25">
      <c r="A75" s="308"/>
      <c r="B75" s="186"/>
      <c r="C75" s="308" t="s">
        <v>1681</v>
      </c>
      <c r="D75" s="186"/>
      <c r="E75" s="313"/>
      <c r="F75" s="311"/>
      <c r="G75" s="446"/>
      <c r="H75" s="446"/>
      <c r="I75" s="336"/>
      <c r="J75" s="446"/>
      <c r="K75" s="446"/>
      <c r="L75" s="446"/>
      <c r="M75" s="446"/>
      <c r="N75" s="446"/>
      <c r="O75" s="446"/>
      <c r="P75" s="446"/>
      <c r="Q75" s="446"/>
      <c r="R75" s="446"/>
      <c r="S75" s="446"/>
      <c r="T75" s="336"/>
      <c r="U75" s="336"/>
      <c r="V75" s="446"/>
      <c r="W75" s="446"/>
      <c r="X75" s="446"/>
      <c r="Y75" s="336"/>
      <c r="Z75" s="336"/>
      <c r="AA75" s="336"/>
      <c r="AB75" s="446"/>
      <c r="AC75" s="336"/>
      <c r="AD75" s="336"/>
      <c r="AE75" s="446"/>
      <c r="AF75" s="446"/>
      <c r="AG75" s="446"/>
      <c r="AH75" s="446"/>
      <c r="AI75" s="446"/>
      <c r="AJ75" s="446"/>
      <c r="AK75" s="336"/>
      <c r="AL75" s="187"/>
      <c r="AM75" s="18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</row>
    <row r="76" spans="1:63" ht="15" customHeight="1" x14ac:dyDescent="0.25">
      <c r="A76" s="308"/>
      <c r="B76" s="186"/>
      <c r="C76" s="308" t="s">
        <v>1682</v>
      </c>
      <c r="D76" s="186"/>
      <c r="E76" s="313"/>
      <c r="F76" s="311"/>
      <c r="G76" s="446"/>
      <c r="H76" s="446"/>
      <c r="I76" s="336"/>
      <c r="J76" s="446"/>
      <c r="K76" s="446"/>
      <c r="L76" s="446"/>
      <c r="M76" s="446"/>
      <c r="N76" s="446"/>
      <c r="O76" s="446"/>
      <c r="P76" s="446"/>
      <c r="Q76" s="446"/>
      <c r="R76" s="446"/>
      <c r="S76" s="446"/>
      <c r="T76" s="336"/>
      <c r="U76" s="336"/>
      <c r="V76" s="446"/>
      <c r="W76" s="446"/>
      <c r="X76" s="446"/>
      <c r="Y76" s="336"/>
      <c r="Z76" s="336"/>
      <c r="AA76" s="336"/>
      <c r="AB76" s="446"/>
      <c r="AC76" s="336"/>
      <c r="AD76" s="336"/>
      <c r="AE76" s="446"/>
      <c r="AF76" s="446"/>
      <c r="AG76" s="446"/>
      <c r="AH76" s="446"/>
      <c r="AI76" s="446"/>
      <c r="AJ76" s="446"/>
      <c r="AK76" s="336"/>
      <c r="AL76" s="187"/>
      <c r="AM76" s="18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</row>
    <row r="77" spans="1:63" ht="15" customHeight="1" x14ac:dyDescent="0.25">
      <c r="A77" s="308"/>
      <c r="B77" s="186"/>
      <c r="C77" s="308" t="s">
        <v>1683</v>
      </c>
      <c r="D77" s="186"/>
      <c r="E77" s="313"/>
      <c r="F77" s="311" t="s">
        <v>116</v>
      </c>
      <c r="G77" s="446"/>
      <c r="H77" s="446"/>
      <c r="I77" s="336"/>
      <c r="J77" s="446"/>
      <c r="K77" s="446"/>
      <c r="L77" s="446"/>
      <c r="M77" s="446"/>
      <c r="N77" s="446"/>
      <c r="O77" s="446"/>
      <c r="P77" s="446"/>
      <c r="Q77" s="446"/>
      <c r="R77" s="446"/>
      <c r="S77" s="446"/>
      <c r="T77" s="336"/>
      <c r="U77" s="336"/>
      <c r="V77" s="446"/>
      <c r="W77" s="446"/>
      <c r="X77" s="446"/>
      <c r="Y77" s="336"/>
      <c r="Z77" s="336"/>
      <c r="AA77" s="336"/>
      <c r="AB77" s="446"/>
      <c r="AC77" s="336"/>
      <c r="AD77" s="336"/>
      <c r="AE77" s="446"/>
      <c r="AF77" s="446"/>
      <c r="AG77" s="446"/>
      <c r="AH77" s="446"/>
      <c r="AI77" s="446"/>
      <c r="AJ77" s="446"/>
      <c r="AK77" s="336"/>
      <c r="AL77" s="187"/>
      <c r="AM77" s="18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</row>
    <row r="78" spans="1:63" ht="15" customHeight="1" x14ac:dyDescent="0.25">
      <c r="A78" s="308"/>
      <c r="B78" s="186">
        <v>4</v>
      </c>
      <c r="C78" s="308" t="s">
        <v>1684</v>
      </c>
      <c r="D78" s="186"/>
      <c r="E78" s="186"/>
      <c r="F78" s="212"/>
      <c r="G78" s="446"/>
      <c r="H78" s="446"/>
      <c r="I78" s="336"/>
      <c r="J78" s="446"/>
      <c r="K78" s="446"/>
      <c r="L78" s="446"/>
      <c r="M78" s="446"/>
      <c r="N78" s="446"/>
      <c r="O78" s="446"/>
      <c r="P78" s="446"/>
      <c r="Q78" s="446"/>
      <c r="R78" s="446"/>
      <c r="S78" s="446"/>
      <c r="T78" s="336"/>
      <c r="U78" s="336"/>
      <c r="V78" s="446"/>
      <c r="W78" s="446"/>
      <c r="X78" s="446"/>
      <c r="Y78" s="336"/>
      <c r="Z78" s="336"/>
      <c r="AA78" s="336"/>
      <c r="AB78" s="446"/>
      <c r="AC78" s="336"/>
      <c r="AD78" s="336"/>
      <c r="AE78" s="446"/>
      <c r="AF78" s="446"/>
      <c r="AG78" s="446"/>
      <c r="AH78" s="446"/>
      <c r="AI78" s="446"/>
      <c r="AJ78" s="446"/>
      <c r="AK78" s="336"/>
      <c r="AL78" s="187"/>
      <c r="AM78" s="18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</row>
    <row r="79" spans="1:63" ht="15" customHeight="1" x14ac:dyDescent="0.25">
      <c r="A79" s="308"/>
      <c r="B79" s="186"/>
      <c r="C79" s="308" t="s">
        <v>1685</v>
      </c>
      <c r="D79" s="186"/>
      <c r="E79" s="186"/>
      <c r="F79" s="212"/>
      <c r="G79" s="446"/>
      <c r="H79" s="446"/>
      <c r="I79" s="336"/>
      <c r="J79" s="446"/>
      <c r="K79" s="446"/>
      <c r="L79" s="446"/>
      <c r="M79" s="446"/>
      <c r="N79" s="446"/>
      <c r="O79" s="446"/>
      <c r="P79" s="446"/>
      <c r="Q79" s="446"/>
      <c r="R79" s="446"/>
      <c r="S79" s="446"/>
      <c r="T79" s="336"/>
      <c r="U79" s="336"/>
      <c r="V79" s="446"/>
      <c r="W79" s="446"/>
      <c r="X79" s="446"/>
      <c r="Y79" s="336"/>
      <c r="Z79" s="336"/>
      <c r="AA79" s="336"/>
      <c r="AB79" s="446"/>
      <c r="AC79" s="336"/>
      <c r="AD79" s="336"/>
      <c r="AE79" s="446"/>
      <c r="AF79" s="446"/>
      <c r="AG79" s="446"/>
      <c r="AH79" s="446"/>
      <c r="AI79" s="446"/>
      <c r="AJ79" s="446"/>
      <c r="AK79" s="336"/>
      <c r="AL79" s="187"/>
      <c r="AM79" s="18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</row>
    <row r="80" spans="1:63" ht="15" customHeight="1" x14ac:dyDescent="0.25">
      <c r="A80" s="308"/>
      <c r="B80" s="186"/>
      <c r="C80" s="308" t="s">
        <v>1686</v>
      </c>
      <c r="D80" s="186"/>
      <c r="E80" s="186" t="s">
        <v>1621</v>
      </c>
      <c r="F80" s="212">
        <v>2</v>
      </c>
      <c r="G80" s="450">
        <v>2</v>
      </c>
      <c r="H80" s="450">
        <v>2</v>
      </c>
      <c r="I80" s="335">
        <v>2</v>
      </c>
      <c r="J80" s="449">
        <v>2</v>
      </c>
      <c r="K80" s="450">
        <v>2</v>
      </c>
      <c r="L80" s="450">
        <v>2</v>
      </c>
      <c r="M80" s="449">
        <v>2</v>
      </c>
      <c r="N80" s="449"/>
      <c r="O80" s="450">
        <v>2</v>
      </c>
      <c r="P80" s="449">
        <v>2</v>
      </c>
      <c r="Q80" s="449">
        <v>2</v>
      </c>
      <c r="R80" s="449">
        <v>2</v>
      </c>
      <c r="S80" s="450">
        <v>2</v>
      </c>
      <c r="T80" s="335">
        <v>2</v>
      </c>
      <c r="U80" s="335">
        <v>2</v>
      </c>
      <c r="V80" s="450">
        <v>2</v>
      </c>
      <c r="W80" s="450">
        <v>2</v>
      </c>
      <c r="X80" s="450"/>
      <c r="Y80" s="335">
        <v>2</v>
      </c>
      <c r="Z80" s="335">
        <v>2</v>
      </c>
      <c r="AA80" s="335">
        <v>2</v>
      </c>
      <c r="AB80" s="450">
        <v>2</v>
      </c>
      <c r="AC80" s="335">
        <v>2</v>
      </c>
      <c r="AD80" s="335">
        <v>2</v>
      </c>
      <c r="AE80" s="450">
        <v>2</v>
      </c>
      <c r="AF80" s="450">
        <v>2</v>
      </c>
      <c r="AG80" s="450">
        <v>2</v>
      </c>
      <c r="AH80" s="450">
        <v>2</v>
      </c>
      <c r="AI80" s="450">
        <v>2</v>
      </c>
      <c r="AJ80" s="450">
        <v>2</v>
      </c>
      <c r="AK80" s="335">
        <v>2</v>
      </c>
      <c r="AL80" s="187"/>
      <c r="AM80" s="18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</row>
    <row r="81" spans="1:63" ht="15" customHeight="1" x14ac:dyDescent="0.25">
      <c r="A81" s="308"/>
      <c r="B81" s="186"/>
      <c r="C81" s="308"/>
      <c r="D81" s="186"/>
      <c r="E81" s="186" t="s">
        <v>1619</v>
      </c>
      <c r="F81" s="212">
        <v>0</v>
      </c>
      <c r="G81" s="450"/>
      <c r="H81" s="450"/>
      <c r="I81" s="335"/>
      <c r="J81" s="449"/>
      <c r="K81" s="450"/>
      <c r="L81" s="450"/>
      <c r="M81" s="449"/>
      <c r="N81" s="449">
        <v>0</v>
      </c>
      <c r="O81" s="450"/>
      <c r="P81" s="449"/>
      <c r="Q81" s="449"/>
      <c r="R81" s="449"/>
      <c r="S81" s="450"/>
      <c r="T81" s="335"/>
      <c r="U81" s="335"/>
      <c r="V81" s="450"/>
      <c r="W81" s="450"/>
      <c r="X81" s="450">
        <v>0</v>
      </c>
      <c r="Y81" s="335"/>
      <c r="Z81" s="335"/>
      <c r="AA81" s="335"/>
      <c r="AB81" s="450"/>
      <c r="AC81" s="335"/>
      <c r="AD81" s="335"/>
      <c r="AE81" s="450"/>
      <c r="AF81" s="450"/>
      <c r="AG81" s="450"/>
      <c r="AH81" s="450"/>
      <c r="AI81" s="450"/>
      <c r="AJ81" s="450"/>
      <c r="AK81" s="335"/>
      <c r="AL81" s="187"/>
      <c r="AM81" s="18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</row>
    <row r="82" spans="1:63" ht="15" customHeight="1" x14ac:dyDescent="0.25">
      <c r="A82" s="308"/>
      <c r="B82" s="186"/>
      <c r="C82" s="308" t="s">
        <v>1687</v>
      </c>
      <c r="D82" s="186"/>
      <c r="E82" s="186" t="s">
        <v>1621</v>
      </c>
      <c r="F82" s="212">
        <v>2</v>
      </c>
      <c r="G82" s="450">
        <v>2</v>
      </c>
      <c r="H82" s="450">
        <v>2</v>
      </c>
      <c r="I82" s="335"/>
      <c r="J82" s="449">
        <v>2</v>
      </c>
      <c r="K82" s="450">
        <v>2</v>
      </c>
      <c r="L82" s="450">
        <v>2</v>
      </c>
      <c r="M82" s="449">
        <v>2</v>
      </c>
      <c r="N82" s="449"/>
      <c r="O82" s="450">
        <v>2</v>
      </c>
      <c r="P82" s="449"/>
      <c r="Q82" s="449"/>
      <c r="R82" s="449">
        <v>2</v>
      </c>
      <c r="S82" s="450">
        <v>2</v>
      </c>
      <c r="T82" s="335"/>
      <c r="U82" s="335"/>
      <c r="V82" s="450">
        <v>2</v>
      </c>
      <c r="W82" s="450">
        <v>2</v>
      </c>
      <c r="X82" s="450"/>
      <c r="Y82" s="335"/>
      <c r="Z82" s="335"/>
      <c r="AA82" s="335"/>
      <c r="AB82" s="450">
        <v>2</v>
      </c>
      <c r="AC82" s="335">
        <v>2</v>
      </c>
      <c r="AD82" s="335">
        <v>2</v>
      </c>
      <c r="AE82" s="450">
        <v>2</v>
      </c>
      <c r="AF82" s="450"/>
      <c r="AG82" s="450"/>
      <c r="AH82" s="450">
        <v>2</v>
      </c>
      <c r="AI82" s="450">
        <v>2</v>
      </c>
      <c r="AJ82" s="450">
        <v>2</v>
      </c>
      <c r="AK82" s="335"/>
      <c r="AL82" s="187"/>
      <c r="AM82" s="18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</row>
    <row r="83" spans="1:63" ht="15" customHeight="1" x14ac:dyDescent="0.25">
      <c r="A83" s="308"/>
      <c r="B83" s="186"/>
      <c r="C83" s="308"/>
      <c r="D83" s="186"/>
      <c r="E83" s="186" t="s">
        <v>1619</v>
      </c>
      <c r="F83" s="212">
        <v>0</v>
      </c>
      <c r="G83" s="450"/>
      <c r="H83" s="450"/>
      <c r="I83" s="335">
        <v>0</v>
      </c>
      <c r="J83" s="449"/>
      <c r="K83" s="450"/>
      <c r="L83" s="450"/>
      <c r="M83" s="449"/>
      <c r="N83" s="449">
        <v>0</v>
      </c>
      <c r="O83" s="450"/>
      <c r="P83" s="449">
        <v>0</v>
      </c>
      <c r="Q83" s="449">
        <v>0</v>
      </c>
      <c r="R83" s="449"/>
      <c r="S83" s="450"/>
      <c r="T83" s="335">
        <v>0</v>
      </c>
      <c r="U83" s="335">
        <v>0</v>
      </c>
      <c r="V83" s="450"/>
      <c r="W83" s="450"/>
      <c r="X83" s="450">
        <v>0</v>
      </c>
      <c r="Y83" s="335">
        <v>0</v>
      </c>
      <c r="Z83" s="335">
        <v>0</v>
      </c>
      <c r="AA83" s="335">
        <v>0</v>
      </c>
      <c r="AB83" s="450"/>
      <c r="AC83" s="335"/>
      <c r="AD83" s="335"/>
      <c r="AE83" s="450"/>
      <c r="AF83" s="450">
        <v>0</v>
      </c>
      <c r="AG83" s="450">
        <v>0</v>
      </c>
      <c r="AH83" s="450"/>
      <c r="AI83" s="450"/>
      <c r="AJ83" s="450"/>
      <c r="AK83" s="335">
        <v>0</v>
      </c>
      <c r="AL83" s="187"/>
      <c r="AM83" s="18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</row>
    <row r="84" spans="1:63" ht="15" customHeight="1" x14ac:dyDescent="0.25">
      <c r="A84" s="308"/>
      <c r="B84" s="186"/>
      <c r="C84" s="308" t="s">
        <v>1688</v>
      </c>
      <c r="D84" s="186"/>
      <c r="E84" s="186"/>
      <c r="F84" s="212"/>
      <c r="G84" s="446"/>
      <c r="H84" s="446"/>
      <c r="I84" s="336"/>
      <c r="J84" s="446"/>
      <c r="K84" s="446"/>
      <c r="L84" s="446"/>
      <c r="M84" s="446"/>
      <c r="N84" s="446"/>
      <c r="O84" s="446"/>
      <c r="P84" s="446"/>
      <c r="Q84" s="446"/>
      <c r="R84" s="446"/>
      <c r="S84" s="446"/>
      <c r="T84" s="336"/>
      <c r="U84" s="336"/>
      <c r="V84" s="446"/>
      <c r="W84" s="446"/>
      <c r="X84" s="446"/>
      <c r="Y84" s="336"/>
      <c r="Z84" s="336"/>
      <c r="AA84" s="336"/>
      <c r="AB84" s="446"/>
      <c r="AC84" s="336"/>
      <c r="AD84" s="336"/>
      <c r="AE84" s="446"/>
      <c r="AF84" s="446"/>
      <c r="AG84" s="446"/>
      <c r="AH84" s="446"/>
      <c r="AI84" s="446"/>
      <c r="AJ84" s="446"/>
      <c r="AK84" s="336"/>
      <c r="AL84" s="187"/>
      <c r="AM84" s="18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</row>
    <row r="85" spans="1:63" ht="15" customHeight="1" x14ac:dyDescent="0.25">
      <c r="A85" s="308"/>
      <c r="B85" s="186"/>
      <c r="C85" s="308" t="s">
        <v>1689</v>
      </c>
      <c r="D85" s="186"/>
      <c r="E85" s="186" t="s">
        <v>1621</v>
      </c>
      <c r="F85" s="212">
        <v>2</v>
      </c>
      <c r="G85" s="450">
        <v>2</v>
      </c>
      <c r="H85" s="450">
        <v>2</v>
      </c>
      <c r="I85" s="335"/>
      <c r="J85" s="449">
        <v>2</v>
      </c>
      <c r="K85" s="450">
        <v>2</v>
      </c>
      <c r="L85" s="450">
        <v>2</v>
      </c>
      <c r="M85" s="449">
        <v>2</v>
      </c>
      <c r="N85" s="449">
        <v>2</v>
      </c>
      <c r="O85" s="450">
        <v>2</v>
      </c>
      <c r="P85" s="449">
        <v>2</v>
      </c>
      <c r="Q85" s="449">
        <v>2</v>
      </c>
      <c r="R85" s="449">
        <v>2</v>
      </c>
      <c r="S85" s="450">
        <v>2</v>
      </c>
      <c r="T85" s="335">
        <v>2</v>
      </c>
      <c r="U85" s="335">
        <v>2</v>
      </c>
      <c r="V85" s="450">
        <v>2</v>
      </c>
      <c r="W85" s="450">
        <v>2</v>
      </c>
      <c r="X85" s="450">
        <v>2</v>
      </c>
      <c r="Y85" s="335">
        <v>2</v>
      </c>
      <c r="Z85" s="335">
        <v>2</v>
      </c>
      <c r="AA85" s="335">
        <v>2</v>
      </c>
      <c r="AB85" s="450">
        <v>2</v>
      </c>
      <c r="AC85" s="335">
        <v>2</v>
      </c>
      <c r="AD85" s="335"/>
      <c r="AE85" s="450">
        <v>2</v>
      </c>
      <c r="AF85" s="450">
        <v>2</v>
      </c>
      <c r="AG85" s="450">
        <v>2</v>
      </c>
      <c r="AH85" s="450">
        <v>2</v>
      </c>
      <c r="AI85" s="450">
        <v>2</v>
      </c>
      <c r="AJ85" s="450">
        <v>2</v>
      </c>
      <c r="AK85" s="335"/>
      <c r="AL85" s="187"/>
      <c r="AM85" s="18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</row>
    <row r="86" spans="1:63" ht="15" customHeight="1" x14ac:dyDescent="0.25">
      <c r="A86" s="308"/>
      <c r="B86" s="186"/>
      <c r="C86" s="308"/>
      <c r="D86" s="186"/>
      <c r="E86" s="186" t="s">
        <v>1619</v>
      </c>
      <c r="F86" s="212">
        <v>0</v>
      </c>
      <c r="G86" s="450"/>
      <c r="H86" s="450"/>
      <c r="I86" s="335">
        <v>0</v>
      </c>
      <c r="J86" s="449"/>
      <c r="K86" s="450"/>
      <c r="L86" s="450"/>
      <c r="M86" s="449"/>
      <c r="N86" s="449"/>
      <c r="O86" s="450"/>
      <c r="P86" s="449"/>
      <c r="Q86" s="449"/>
      <c r="R86" s="449"/>
      <c r="S86" s="450"/>
      <c r="T86" s="335"/>
      <c r="U86" s="335"/>
      <c r="V86" s="450"/>
      <c r="W86" s="450"/>
      <c r="X86" s="450"/>
      <c r="Y86" s="335"/>
      <c r="Z86" s="335"/>
      <c r="AA86" s="335"/>
      <c r="AB86" s="450"/>
      <c r="AC86" s="335"/>
      <c r="AD86" s="335">
        <v>0</v>
      </c>
      <c r="AE86" s="450"/>
      <c r="AF86" s="450"/>
      <c r="AG86" s="450"/>
      <c r="AH86" s="450"/>
      <c r="AI86" s="450"/>
      <c r="AJ86" s="450"/>
      <c r="AK86" s="335">
        <v>0</v>
      </c>
      <c r="AL86" s="187"/>
      <c r="AM86" s="18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</row>
    <row r="87" spans="1:63" ht="15" customHeight="1" x14ac:dyDescent="0.25">
      <c r="A87" s="308"/>
      <c r="B87" s="186"/>
      <c r="C87" s="308" t="s">
        <v>1687</v>
      </c>
      <c r="D87" s="186"/>
      <c r="E87" s="186" t="s">
        <v>1621</v>
      </c>
      <c r="F87" s="212">
        <v>1</v>
      </c>
      <c r="G87" s="450">
        <v>1</v>
      </c>
      <c r="H87" s="450">
        <v>1</v>
      </c>
      <c r="I87" s="335"/>
      <c r="J87" s="449">
        <v>1</v>
      </c>
      <c r="K87" s="450">
        <v>1</v>
      </c>
      <c r="L87" s="450">
        <v>1</v>
      </c>
      <c r="M87" s="449">
        <v>1</v>
      </c>
      <c r="N87" s="449">
        <v>1</v>
      </c>
      <c r="O87" s="450">
        <v>1</v>
      </c>
      <c r="P87" s="449">
        <v>1</v>
      </c>
      <c r="Q87" s="449">
        <v>1</v>
      </c>
      <c r="R87" s="449">
        <v>1</v>
      </c>
      <c r="S87" s="450">
        <v>1</v>
      </c>
      <c r="T87" s="335"/>
      <c r="U87" s="335"/>
      <c r="V87" s="450">
        <v>1</v>
      </c>
      <c r="W87" s="450">
        <v>1</v>
      </c>
      <c r="X87" s="450">
        <v>1</v>
      </c>
      <c r="Y87" s="335"/>
      <c r="Z87" s="335"/>
      <c r="AA87" s="335"/>
      <c r="AB87" s="450">
        <v>1</v>
      </c>
      <c r="AC87" s="335"/>
      <c r="AD87" s="335"/>
      <c r="AE87" s="450">
        <v>1</v>
      </c>
      <c r="AF87" s="450">
        <v>1</v>
      </c>
      <c r="AG87" s="450">
        <v>1</v>
      </c>
      <c r="AH87" s="450">
        <v>1</v>
      </c>
      <c r="AI87" s="450">
        <v>1</v>
      </c>
      <c r="AJ87" s="450">
        <v>1</v>
      </c>
      <c r="AK87" s="335"/>
      <c r="AL87" s="187"/>
      <c r="AM87" s="18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</row>
    <row r="88" spans="1:63" ht="15" customHeight="1" x14ac:dyDescent="0.25">
      <c r="A88" s="308"/>
      <c r="B88" s="186"/>
      <c r="C88" s="308"/>
      <c r="D88" s="186"/>
      <c r="E88" s="313" t="s">
        <v>1619</v>
      </c>
      <c r="F88" s="311">
        <v>0</v>
      </c>
      <c r="G88" s="450"/>
      <c r="H88" s="450"/>
      <c r="I88" s="335">
        <v>0</v>
      </c>
      <c r="J88" s="449"/>
      <c r="K88" s="450"/>
      <c r="L88" s="450"/>
      <c r="M88" s="449"/>
      <c r="N88" s="449"/>
      <c r="O88" s="450"/>
      <c r="P88" s="449"/>
      <c r="Q88" s="449"/>
      <c r="R88" s="449"/>
      <c r="S88" s="450"/>
      <c r="T88" s="335">
        <v>0</v>
      </c>
      <c r="U88" s="335">
        <v>0</v>
      </c>
      <c r="V88" s="450"/>
      <c r="W88" s="450"/>
      <c r="X88" s="450"/>
      <c r="Y88" s="335">
        <v>0</v>
      </c>
      <c r="Z88" s="335">
        <v>0</v>
      </c>
      <c r="AA88" s="335">
        <v>0</v>
      </c>
      <c r="AB88" s="450"/>
      <c r="AC88" s="335">
        <v>0</v>
      </c>
      <c r="AD88" s="335">
        <v>0</v>
      </c>
      <c r="AE88" s="450"/>
      <c r="AF88" s="450"/>
      <c r="AG88" s="450"/>
      <c r="AH88" s="450"/>
      <c r="AI88" s="450"/>
      <c r="AJ88" s="450"/>
      <c r="AK88" s="335">
        <v>0</v>
      </c>
      <c r="AL88" s="187"/>
      <c r="AM88" s="18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</row>
    <row r="89" spans="1:63" ht="15" customHeight="1" x14ac:dyDescent="0.25">
      <c r="A89" s="308"/>
      <c r="B89" s="186">
        <v>5</v>
      </c>
      <c r="C89" s="308" t="s">
        <v>1690</v>
      </c>
      <c r="D89" s="186"/>
      <c r="E89" s="186" t="s">
        <v>1691</v>
      </c>
      <c r="F89" s="212">
        <v>4</v>
      </c>
      <c r="G89" s="450"/>
      <c r="H89" s="450"/>
      <c r="I89" s="335">
        <v>4</v>
      </c>
      <c r="J89" s="449">
        <v>4</v>
      </c>
      <c r="K89" s="450"/>
      <c r="L89" s="450"/>
      <c r="M89" s="449">
        <v>4</v>
      </c>
      <c r="N89" s="449"/>
      <c r="O89" s="450"/>
      <c r="P89" s="449"/>
      <c r="Q89" s="449">
        <v>4</v>
      </c>
      <c r="R89" s="449"/>
      <c r="S89" s="450"/>
      <c r="T89" s="335">
        <v>4</v>
      </c>
      <c r="U89" s="335">
        <v>4</v>
      </c>
      <c r="V89" s="450">
        <v>4</v>
      </c>
      <c r="W89" s="450"/>
      <c r="X89" s="450"/>
      <c r="Y89" s="335">
        <v>4</v>
      </c>
      <c r="Z89" s="335">
        <v>4</v>
      </c>
      <c r="AA89" s="335">
        <v>4</v>
      </c>
      <c r="AB89" s="450"/>
      <c r="AC89" s="335"/>
      <c r="AD89" s="335"/>
      <c r="AE89" s="450">
        <v>4</v>
      </c>
      <c r="AF89" s="450"/>
      <c r="AG89" s="450"/>
      <c r="AH89" s="450">
        <v>4</v>
      </c>
      <c r="AI89" s="450">
        <v>4</v>
      </c>
      <c r="AJ89" s="450"/>
      <c r="AK89" s="335"/>
      <c r="AL89" s="187"/>
      <c r="AM89" s="18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</row>
    <row r="90" spans="1:63" ht="15" customHeight="1" x14ac:dyDescent="0.25">
      <c r="A90" s="308"/>
      <c r="B90" s="186"/>
      <c r="C90" s="308"/>
      <c r="D90" s="186"/>
      <c r="E90" s="186" t="s">
        <v>1692</v>
      </c>
      <c r="F90" s="311">
        <v>3</v>
      </c>
      <c r="G90" s="450"/>
      <c r="H90" s="450"/>
      <c r="I90" s="335"/>
      <c r="J90" s="449"/>
      <c r="K90" s="450"/>
      <c r="L90" s="450"/>
      <c r="M90" s="449"/>
      <c r="N90" s="449"/>
      <c r="O90" s="450"/>
      <c r="P90" s="449"/>
      <c r="Q90" s="449"/>
      <c r="R90" s="449"/>
      <c r="S90" s="450"/>
      <c r="T90" s="335"/>
      <c r="U90" s="335"/>
      <c r="V90" s="450"/>
      <c r="W90" s="450"/>
      <c r="X90" s="450"/>
      <c r="Y90" s="335"/>
      <c r="Z90" s="335"/>
      <c r="AA90" s="335"/>
      <c r="AB90" s="450"/>
      <c r="AC90" s="335"/>
      <c r="AD90" s="335"/>
      <c r="AE90" s="450"/>
      <c r="AF90" s="450"/>
      <c r="AG90" s="450"/>
      <c r="AH90" s="450"/>
      <c r="AI90" s="450"/>
      <c r="AJ90" s="450"/>
      <c r="AK90" s="335"/>
      <c r="AL90" s="187"/>
      <c r="AM90" s="18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</row>
    <row r="91" spans="1:63" ht="15" customHeight="1" x14ac:dyDescent="0.25">
      <c r="A91" s="308"/>
      <c r="B91" s="186"/>
      <c r="C91" s="308"/>
      <c r="D91" s="186"/>
      <c r="E91" s="186" t="s">
        <v>1693</v>
      </c>
      <c r="F91" s="311">
        <v>2</v>
      </c>
      <c r="G91" s="450">
        <v>2</v>
      </c>
      <c r="H91" s="450">
        <v>2</v>
      </c>
      <c r="I91" s="335"/>
      <c r="J91" s="449"/>
      <c r="K91" s="450">
        <v>2</v>
      </c>
      <c r="L91" s="450">
        <v>2</v>
      </c>
      <c r="M91" s="449"/>
      <c r="N91" s="449"/>
      <c r="O91" s="450">
        <v>2</v>
      </c>
      <c r="P91" s="449"/>
      <c r="Q91" s="449"/>
      <c r="R91" s="449"/>
      <c r="S91" s="450">
        <v>2</v>
      </c>
      <c r="T91" s="335"/>
      <c r="U91" s="335"/>
      <c r="V91" s="450"/>
      <c r="W91" s="450">
        <v>2</v>
      </c>
      <c r="X91" s="450"/>
      <c r="Y91" s="335"/>
      <c r="Z91" s="335"/>
      <c r="AA91" s="335"/>
      <c r="AB91" s="450">
        <v>2</v>
      </c>
      <c r="AC91" s="335"/>
      <c r="AD91" s="335"/>
      <c r="AE91" s="450"/>
      <c r="AF91" s="450"/>
      <c r="AG91" s="450"/>
      <c r="AH91" s="450"/>
      <c r="AI91" s="450"/>
      <c r="AJ91" s="450"/>
      <c r="AK91" s="335">
        <v>2</v>
      </c>
      <c r="AL91" s="187"/>
      <c r="AM91" s="18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</row>
    <row r="92" spans="1:63" ht="15" customHeight="1" x14ac:dyDescent="0.25">
      <c r="A92" s="308"/>
      <c r="B92" s="186"/>
      <c r="C92" s="308"/>
      <c r="D92" s="186"/>
      <c r="E92" s="186" t="s">
        <v>1694</v>
      </c>
      <c r="F92" s="311">
        <v>1</v>
      </c>
      <c r="G92" s="450"/>
      <c r="H92" s="450"/>
      <c r="I92" s="335"/>
      <c r="J92" s="449"/>
      <c r="K92" s="450"/>
      <c r="L92" s="450"/>
      <c r="M92" s="449"/>
      <c r="N92" s="449"/>
      <c r="O92" s="450"/>
      <c r="P92" s="449"/>
      <c r="Q92" s="449"/>
      <c r="R92" s="449"/>
      <c r="S92" s="450"/>
      <c r="T92" s="335"/>
      <c r="U92" s="335"/>
      <c r="V92" s="450"/>
      <c r="W92" s="450"/>
      <c r="X92" s="450"/>
      <c r="Y92" s="335"/>
      <c r="Z92" s="335"/>
      <c r="AA92" s="335"/>
      <c r="AB92" s="450"/>
      <c r="AC92" s="335"/>
      <c r="AD92" s="335"/>
      <c r="AE92" s="450"/>
      <c r="AF92" s="450"/>
      <c r="AG92" s="450"/>
      <c r="AH92" s="450"/>
      <c r="AI92" s="450"/>
      <c r="AJ92" s="450"/>
      <c r="AK92" s="335"/>
      <c r="AL92" s="187"/>
      <c r="AM92" s="18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</row>
    <row r="93" spans="1:63" ht="15" customHeight="1" x14ac:dyDescent="0.25">
      <c r="A93" s="308"/>
      <c r="B93" s="186"/>
      <c r="C93" s="308"/>
      <c r="D93" s="186"/>
      <c r="E93" s="313" t="s">
        <v>1619</v>
      </c>
      <c r="F93" s="311">
        <v>0</v>
      </c>
      <c r="G93" s="450"/>
      <c r="H93" s="450"/>
      <c r="I93" s="335"/>
      <c r="J93" s="449"/>
      <c r="K93" s="450"/>
      <c r="L93" s="450"/>
      <c r="M93" s="449"/>
      <c r="N93" s="449">
        <v>0</v>
      </c>
      <c r="O93" s="450"/>
      <c r="P93" s="449">
        <v>0</v>
      </c>
      <c r="Q93" s="449"/>
      <c r="R93" s="449">
        <v>0</v>
      </c>
      <c r="S93" s="450"/>
      <c r="T93" s="335"/>
      <c r="U93" s="335"/>
      <c r="V93" s="450"/>
      <c r="W93" s="450"/>
      <c r="X93" s="450">
        <v>0</v>
      </c>
      <c r="Y93" s="335"/>
      <c r="Z93" s="335"/>
      <c r="AA93" s="335"/>
      <c r="AB93" s="450"/>
      <c r="AC93" s="335">
        <v>0</v>
      </c>
      <c r="AD93" s="335">
        <v>0</v>
      </c>
      <c r="AE93" s="450"/>
      <c r="AF93" s="450">
        <v>0</v>
      </c>
      <c r="AG93" s="450">
        <v>0</v>
      </c>
      <c r="AH93" s="450"/>
      <c r="AI93" s="450"/>
      <c r="AJ93" s="450">
        <v>0</v>
      </c>
      <c r="AK93" s="335"/>
      <c r="AL93" s="187"/>
      <c r="AM93" s="18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</row>
    <row r="94" spans="1:63" ht="15" customHeight="1" x14ac:dyDescent="0.25">
      <c r="A94" s="308"/>
      <c r="B94" s="186">
        <v>6</v>
      </c>
      <c r="C94" s="308" t="s">
        <v>1695</v>
      </c>
      <c r="D94" s="186"/>
      <c r="E94" s="313" t="s">
        <v>1619</v>
      </c>
      <c r="F94" s="311">
        <v>3</v>
      </c>
      <c r="G94" s="450"/>
      <c r="H94" s="450"/>
      <c r="I94" s="335">
        <v>3</v>
      </c>
      <c r="J94" s="449">
        <v>3</v>
      </c>
      <c r="K94" s="450"/>
      <c r="L94" s="450"/>
      <c r="M94" s="449"/>
      <c r="N94" s="449"/>
      <c r="O94" s="450"/>
      <c r="P94" s="449">
        <v>3</v>
      </c>
      <c r="Q94" s="449"/>
      <c r="R94" s="449"/>
      <c r="S94" s="450"/>
      <c r="T94" s="335"/>
      <c r="U94" s="335"/>
      <c r="V94" s="450"/>
      <c r="W94" s="450"/>
      <c r="X94" s="450"/>
      <c r="Y94" s="335"/>
      <c r="Z94" s="335"/>
      <c r="AA94" s="335"/>
      <c r="AB94" s="450"/>
      <c r="AC94" s="335"/>
      <c r="AD94" s="335">
        <v>3</v>
      </c>
      <c r="AE94" s="450">
        <v>3</v>
      </c>
      <c r="AF94" s="450">
        <v>3</v>
      </c>
      <c r="AG94" s="450">
        <v>3</v>
      </c>
      <c r="AH94" s="450">
        <v>3</v>
      </c>
      <c r="AI94" s="450"/>
      <c r="AJ94" s="450">
        <v>3</v>
      </c>
      <c r="AK94" s="335">
        <v>3</v>
      </c>
      <c r="AL94" s="187"/>
      <c r="AM94" s="18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</row>
    <row r="95" spans="1:63" ht="15" customHeight="1" x14ac:dyDescent="0.25">
      <c r="A95" s="308"/>
      <c r="B95" s="186"/>
      <c r="C95" s="308"/>
      <c r="D95" s="186"/>
      <c r="E95" s="313" t="s">
        <v>1621</v>
      </c>
      <c r="F95" s="311"/>
      <c r="G95" s="446"/>
      <c r="H95" s="446"/>
      <c r="I95" s="336"/>
      <c r="J95" s="446"/>
      <c r="K95" s="446"/>
      <c r="L95" s="446"/>
      <c r="M95" s="446"/>
      <c r="N95" s="446"/>
      <c r="O95" s="446"/>
      <c r="P95" s="446"/>
      <c r="Q95" s="446"/>
      <c r="R95" s="446"/>
      <c r="S95" s="446"/>
      <c r="T95" s="336"/>
      <c r="U95" s="336"/>
      <c r="V95" s="446"/>
      <c r="W95" s="446"/>
      <c r="X95" s="446"/>
      <c r="Y95" s="336"/>
      <c r="Z95" s="336"/>
      <c r="AA95" s="336"/>
      <c r="AB95" s="446"/>
      <c r="AC95" s="336"/>
      <c r="AD95" s="336"/>
      <c r="AE95" s="446"/>
      <c r="AF95" s="446"/>
      <c r="AG95" s="446"/>
      <c r="AH95" s="446"/>
      <c r="AI95" s="446"/>
      <c r="AJ95" s="446"/>
      <c r="AK95" s="336"/>
      <c r="AL95" s="187"/>
      <c r="AM95" s="18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</row>
    <row r="96" spans="1:63" ht="15" customHeight="1" x14ac:dyDescent="0.25">
      <c r="A96" s="308"/>
      <c r="B96" s="186"/>
      <c r="C96" s="308"/>
      <c r="D96" s="186"/>
      <c r="E96" s="313" t="s">
        <v>1696</v>
      </c>
      <c r="F96" s="311">
        <v>3</v>
      </c>
      <c r="G96" s="450"/>
      <c r="H96" s="450"/>
      <c r="I96" s="335"/>
      <c r="J96" s="449"/>
      <c r="K96" s="450"/>
      <c r="L96" s="450"/>
      <c r="M96" s="449"/>
      <c r="N96" s="449"/>
      <c r="O96" s="450"/>
      <c r="P96" s="449"/>
      <c r="Q96" s="449"/>
      <c r="R96" s="449"/>
      <c r="S96" s="450"/>
      <c r="T96" s="335">
        <v>3</v>
      </c>
      <c r="U96" s="335">
        <v>3</v>
      </c>
      <c r="V96" s="450"/>
      <c r="W96" s="450"/>
      <c r="X96" s="450"/>
      <c r="Y96" s="335">
        <v>3</v>
      </c>
      <c r="Z96" s="335">
        <v>3</v>
      </c>
      <c r="AA96" s="335">
        <v>3</v>
      </c>
      <c r="AB96" s="450"/>
      <c r="AC96" s="335">
        <v>3</v>
      </c>
      <c r="AD96" s="335"/>
      <c r="AE96" s="450"/>
      <c r="AF96" s="450"/>
      <c r="AG96" s="450"/>
      <c r="AH96" s="450"/>
      <c r="AI96" s="450"/>
      <c r="AJ96" s="450"/>
      <c r="AK96" s="335"/>
      <c r="AL96" s="187"/>
      <c r="AM96" s="18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</row>
    <row r="97" spans="1:63" ht="15" customHeight="1" x14ac:dyDescent="0.25">
      <c r="A97" s="308"/>
      <c r="B97" s="186"/>
      <c r="C97" s="308"/>
      <c r="D97" s="186"/>
      <c r="E97" s="313" t="s">
        <v>1697</v>
      </c>
      <c r="F97" s="311">
        <v>1</v>
      </c>
      <c r="G97" s="450">
        <v>1</v>
      </c>
      <c r="H97" s="450">
        <v>1</v>
      </c>
      <c r="I97" s="335"/>
      <c r="J97" s="449"/>
      <c r="K97" s="450">
        <v>1</v>
      </c>
      <c r="L97" s="450">
        <v>1</v>
      </c>
      <c r="M97" s="449">
        <v>1</v>
      </c>
      <c r="N97" s="449">
        <v>1</v>
      </c>
      <c r="O97" s="450">
        <v>1</v>
      </c>
      <c r="P97" s="449"/>
      <c r="Q97" s="449">
        <v>1</v>
      </c>
      <c r="R97" s="449">
        <v>1</v>
      </c>
      <c r="S97" s="450">
        <v>1</v>
      </c>
      <c r="T97" s="335"/>
      <c r="U97" s="335"/>
      <c r="V97" s="450">
        <v>1</v>
      </c>
      <c r="W97" s="450">
        <v>1</v>
      </c>
      <c r="X97" s="450">
        <v>1</v>
      </c>
      <c r="Y97" s="335"/>
      <c r="Z97" s="335"/>
      <c r="AA97" s="335"/>
      <c r="AB97" s="450">
        <v>1</v>
      </c>
      <c r="AC97" s="335"/>
      <c r="AD97" s="335"/>
      <c r="AE97" s="450"/>
      <c r="AF97" s="450"/>
      <c r="AG97" s="450"/>
      <c r="AH97" s="450"/>
      <c r="AI97" s="450">
        <v>1</v>
      </c>
      <c r="AJ97" s="450"/>
      <c r="AK97" s="335"/>
      <c r="AL97" s="187"/>
      <c r="AM97" s="18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</row>
    <row r="98" spans="1:63" ht="15" customHeight="1" x14ac:dyDescent="0.25">
      <c r="A98" s="308"/>
      <c r="B98" s="186"/>
      <c r="C98" s="308"/>
      <c r="D98" s="186"/>
      <c r="E98" s="313" t="s">
        <v>1698</v>
      </c>
      <c r="F98" s="311">
        <v>0</v>
      </c>
      <c r="G98" s="450"/>
      <c r="H98" s="450"/>
      <c r="I98" s="335"/>
      <c r="J98" s="449"/>
      <c r="K98" s="450"/>
      <c r="L98" s="450"/>
      <c r="M98" s="449"/>
      <c r="N98" s="449"/>
      <c r="O98" s="450"/>
      <c r="P98" s="449"/>
      <c r="Q98" s="449"/>
      <c r="R98" s="449"/>
      <c r="S98" s="450"/>
      <c r="T98" s="335"/>
      <c r="U98" s="335"/>
      <c r="V98" s="450"/>
      <c r="W98" s="450"/>
      <c r="X98" s="450"/>
      <c r="Y98" s="335"/>
      <c r="Z98" s="335"/>
      <c r="AA98" s="335"/>
      <c r="AB98" s="450"/>
      <c r="AC98" s="335"/>
      <c r="AD98" s="335"/>
      <c r="AE98" s="450"/>
      <c r="AF98" s="450"/>
      <c r="AG98" s="450"/>
      <c r="AH98" s="450"/>
      <c r="AI98" s="450"/>
      <c r="AJ98" s="450"/>
      <c r="AK98" s="335"/>
      <c r="AL98" s="187"/>
      <c r="AM98" s="18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</row>
    <row r="99" spans="1:63" ht="15" customHeight="1" x14ac:dyDescent="0.25">
      <c r="A99" s="308"/>
      <c r="B99" s="186">
        <v>7</v>
      </c>
      <c r="C99" s="308" t="s">
        <v>1699</v>
      </c>
      <c r="D99" s="186"/>
      <c r="E99" s="313" t="s">
        <v>1700</v>
      </c>
      <c r="F99" s="311">
        <v>4</v>
      </c>
      <c r="G99" s="450"/>
      <c r="H99" s="450"/>
      <c r="I99" s="335"/>
      <c r="J99" s="449">
        <v>4</v>
      </c>
      <c r="K99" s="450"/>
      <c r="L99" s="450"/>
      <c r="M99" s="449">
        <v>4</v>
      </c>
      <c r="N99" s="449"/>
      <c r="O99" s="450"/>
      <c r="P99" s="449">
        <v>4</v>
      </c>
      <c r="Q99" s="449">
        <v>4</v>
      </c>
      <c r="R99" s="449">
        <v>4</v>
      </c>
      <c r="S99" s="450"/>
      <c r="T99" s="335">
        <v>4</v>
      </c>
      <c r="U99" s="335"/>
      <c r="V99" s="450">
        <v>4</v>
      </c>
      <c r="W99" s="450"/>
      <c r="X99" s="450"/>
      <c r="Y99" s="335"/>
      <c r="Z99" s="335"/>
      <c r="AA99" s="335"/>
      <c r="AB99" s="450"/>
      <c r="AC99" s="335"/>
      <c r="AD99" s="335"/>
      <c r="AE99" s="450">
        <v>4</v>
      </c>
      <c r="AF99" s="450"/>
      <c r="AG99" s="450"/>
      <c r="AH99" s="450">
        <v>4</v>
      </c>
      <c r="AI99" s="450">
        <v>4</v>
      </c>
      <c r="AJ99" s="450">
        <v>4</v>
      </c>
      <c r="AK99" s="335"/>
      <c r="AL99" s="187"/>
      <c r="AM99" s="18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</row>
    <row r="100" spans="1:63" ht="15" customHeight="1" x14ac:dyDescent="0.25">
      <c r="A100" s="308"/>
      <c r="B100" s="186"/>
      <c r="C100" s="308" t="s">
        <v>1701</v>
      </c>
      <c r="D100" s="186"/>
      <c r="E100" s="313" t="s">
        <v>1702</v>
      </c>
      <c r="F100" s="311">
        <v>3</v>
      </c>
      <c r="G100" s="450">
        <v>3</v>
      </c>
      <c r="H100" s="450">
        <v>3</v>
      </c>
      <c r="I100" s="335">
        <v>3</v>
      </c>
      <c r="J100" s="449"/>
      <c r="K100" s="450">
        <v>3</v>
      </c>
      <c r="L100" s="450">
        <v>3</v>
      </c>
      <c r="M100" s="449"/>
      <c r="N100" s="449"/>
      <c r="O100" s="450">
        <v>3</v>
      </c>
      <c r="P100" s="449"/>
      <c r="Q100" s="449"/>
      <c r="R100" s="449"/>
      <c r="S100" s="450">
        <v>3</v>
      </c>
      <c r="T100" s="335"/>
      <c r="U100" s="335"/>
      <c r="V100" s="450"/>
      <c r="W100" s="450">
        <v>3</v>
      </c>
      <c r="X100" s="450"/>
      <c r="Y100" s="335">
        <v>3</v>
      </c>
      <c r="Z100" s="335">
        <v>3</v>
      </c>
      <c r="AA100" s="335">
        <v>3</v>
      </c>
      <c r="AB100" s="450">
        <v>3</v>
      </c>
      <c r="AC100" s="335">
        <v>3</v>
      </c>
      <c r="AD100" s="335">
        <v>3</v>
      </c>
      <c r="AE100" s="450"/>
      <c r="AF100" s="450">
        <v>3</v>
      </c>
      <c r="AG100" s="450">
        <v>3</v>
      </c>
      <c r="AH100" s="450"/>
      <c r="AI100" s="450"/>
      <c r="AJ100" s="450"/>
      <c r="AK100" s="335">
        <v>3</v>
      </c>
      <c r="AL100" s="187"/>
      <c r="AM100" s="18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</row>
    <row r="101" spans="1:63" ht="15" customHeight="1" x14ac:dyDescent="0.25">
      <c r="A101" s="308"/>
      <c r="B101" s="186"/>
      <c r="C101" s="308" t="s">
        <v>1703</v>
      </c>
      <c r="D101" s="186"/>
      <c r="E101" s="313" t="s">
        <v>1704</v>
      </c>
      <c r="F101" s="311">
        <v>2</v>
      </c>
      <c r="G101" s="450"/>
      <c r="H101" s="450"/>
      <c r="I101" s="335"/>
      <c r="J101" s="449"/>
      <c r="K101" s="450"/>
      <c r="L101" s="450"/>
      <c r="M101" s="449"/>
      <c r="N101" s="449">
        <v>2</v>
      </c>
      <c r="O101" s="450"/>
      <c r="P101" s="449"/>
      <c r="Q101" s="449"/>
      <c r="R101" s="449"/>
      <c r="S101" s="450"/>
      <c r="T101" s="335"/>
      <c r="U101" s="335">
        <v>2</v>
      </c>
      <c r="V101" s="450"/>
      <c r="W101" s="450"/>
      <c r="X101" s="450">
        <v>2</v>
      </c>
      <c r="Y101" s="335"/>
      <c r="Z101" s="335"/>
      <c r="AA101" s="335"/>
      <c r="AB101" s="450"/>
      <c r="AC101" s="335"/>
      <c r="AD101" s="335"/>
      <c r="AE101" s="450"/>
      <c r="AF101" s="450"/>
      <c r="AG101" s="450"/>
      <c r="AH101" s="450"/>
      <c r="AI101" s="450"/>
      <c r="AJ101" s="450"/>
      <c r="AK101" s="335"/>
      <c r="AL101" s="187"/>
      <c r="AM101" s="18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</row>
    <row r="102" spans="1:63" ht="15" customHeight="1" x14ac:dyDescent="0.25">
      <c r="A102" s="308"/>
      <c r="B102" s="186"/>
      <c r="C102" s="308" t="s">
        <v>1705</v>
      </c>
      <c r="D102" s="186"/>
      <c r="E102" s="313" t="s">
        <v>1706</v>
      </c>
      <c r="F102" s="311">
        <v>1</v>
      </c>
      <c r="G102" s="450"/>
      <c r="H102" s="450"/>
      <c r="I102" s="335"/>
      <c r="J102" s="449"/>
      <c r="K102" s="450"/>
      <c r="L102" s="450"/>
      <c r="M102" s="449"/>
      <c r="N102" s="449"/>
      <c r="O102" s="450"/>
      <c r="P102" s="449"/>
      <c r="Q102" s="449"/>
      <c r="R102" s="449"/>
      <c r="S102" s="450"/>
      <c r="T102" s="335"/>
      <c r="U102" s="335"/>
      <c r="V102" s="450"/>
      <c r="W102" s="450"/>
      <c r="X102" s="450"/>
      <c r="Y102" s="335"/>
      <c r="Z102" s="335"/>
      <c r="AA102" s="335"/>
      <c r="AB102" s="450"/>
      <c r="AC102" s="335"/>
      <c r="AD102" s="335"/>
      <c r="AE102" s="450"/>
      <c r="AF102" s="450"/>
      <c r="AG102" s="450"/>
      <c r="AH102" s="450"/>
      <c r="AI102" s="450"/>
      <c r="AJ102" s="450"/>
      <c r="AK102" s="335"/>
      <c r="AL102" s="187"/>
      <c r="AM102" s="18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</row>
    <row r="103" spans="1:63" ht="15" customHeight="1" x14ac:dyDescent="0.25">
      <c r="A103" s="308"/>
      <c r="B103" s="186"/>
      <c r="C103" s="308" t="s">
        <v>1707</v>
      </c>
      <c r="D103" s="186"/>
      <c r="E103" s="313" t="s">
        <v>1619</v>
      </c>
      <c r="F103" s="311">
        <v>0</v>
      </c>
      <c r="G103" s="450"/>
      <c r="H103" s="450"/>
      <c r="I103" s="335"/>
      <c r="J103" s="449"/>
      <c r="K103" s="450"/>
      <c r="L103" s="450"/>
      <c r="M103" s="449"/>
      <c r="N103" s="449"/>
      <c r="O103" s="450"/>
      <c r="P103" s="449"/>
      <c r="Q103" s="449"/>
      <c r="R103" s="449"/>
      <c r="S103" s="450"/>
      <c r="T103" s="335"/>
      <c r="U103" s="335"/>
      <c r="V103" s="450"/>
      <c r="W103" s="450"/>
      <c r="X103" s="450"/>
      <c r="Y103" s="335"/>
      <c r="Z103" s="335"/>
      <c r="AA103" s="335"/>
      <c r="AB103" s="450"/>
      <c r="AC103" s="335"/>
      <c r="AD103" s="335"/>
      <c r="AE103" s="450"/>
      <c r="AF103" s="450"/>
      <c r="AG103" s="450"/>
      <c r="AH103" s="450"/>
      <c r="AI103" s="450"/>
      <c r="AJ103" s="450"/>
      <c r="AK103" s="335"/>
      <c r="AL103" s="187"/>
      <c r="AM103" s="18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</row>
    <row r="104" spans="1:63" ht="15" customHeight="1" x14ac:dyDescent="0.25">
      <c r="A104" s="308"/>
      <c r="B104" s="186"/>
      <c r="C104" s="308" t="s">
        <v>1708</v>
      </c>
      <c r="D104" s="186"/>
      <c r="E104" s="313"/>
      <c r="F104" s="311"/>
      <c r="G104" s="446"/>
      <c r="H104" s="446"/>
      <c r="I104" s="336"/>
      <c r="J104" s="446"/>
      <c r="K104" s="446"/>
      <c r="L104" s="446"/>
      <c r="M104" s="446"/>
      <c r="N104" s="446"/>
      <c r="O104" s="446"/>
      <c r="P104" s="446"/>
      <c r="Q104" s="446"/>
      <c r="R104" s="446"/>
      <c r="S104" s="446"/>
      <c r="T104" s="336"/>
      <c r="U104" s="336"/>
      <c r="V104" s="446"/>
      <c r="W104" s="446"/>
      <c r="X104" s="446"/>
      <c r="Y104" s="336"/>
      <c r="Z104" s="336"/>
      <c r="AA104" s="336"/>
      <c r="AB104" s="446"/>
      <c r="AC104" s="336"/>
      <c r="AD104" s="336"/>
      <c r="AE104" s="446"/>
      <c r="AF104" s="446"/>
      <c r="AG104" s="446"/>
      <c r="AH104" s="446"/>
      <c r="AI104" s="446"/>
      <c r="AJ104" s="446"/>
      <c r="AK104" s="336"/>
      <c r="AL104" s="187"/>
      <c r="AM104" s="18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</row>
    <row r="105" spans="1:63" ht="15" customHeight="1" x14ac:dyDescent="0.25">
      <c r="A105" s="308"/>
      <c r="B105" s="186">
        <v>8</v>
      </c>
      <c r="C105" s="308" t="s">
        <v>1709</v>
      </c>
      <c r="D105" s="186"/>
      <c r="E105" s="313" t="s">
        <v>1621</v>
      </c>
      <c r="F105" s="311">
        <v>2</v>
      </c>
      <c r="G105" s="450"/>
      <c r="H105" s="450"/>
      <c r="I105" s="335">
        <v>2</v>
      </c>
      <c r="J105" s="449">
        <v>2</v>
      </c>
      <c r="K105" s="450"/>
      <c r="L105" s="450"/>
      <c r="M105" s="449">
        <v>2</v>
      </c>
      <c r="N105" s="449">
        <v>2</v>
      </c>
      <c r="O105" s="450"/>
      <c r="P105" s="449">
        <v>2</v>
      </c>
      <c r="Q105" s="449">
        <v>2</v>
      </c>
      <c r="R105" s="449">
        <v>2</v>
      </c>
      <c r="S105" s="450"/>
      <c r="T105" s="335">
        <v>2</v>
      </c>
      <c r="U105" s="335"/>
      <c r="V105" s="450">
        <v>2</v>
      </c>
      <c r="W105" s="450"/>
      <c r="X105" s="450">
        <v>2</v>
      </c>
      <c r="Y105" s="335"/>
      <c r="Z105" s="335"/>
      <c r="AA105" s="335">
        <v>2</v>
      </c>
      <c r="AB105" s="450"/>
      <c r="AC105" s="335"/>
      <c r="AD105" s="335">
        <v>2</v>
      </c>
      <c r="AE105" s="450"/>
      <c r="AF105" s="450">
        <v>2</v>
      </c>
      <c r="AG105" s="450">
        <v>2</v>
      </c>
      <c r="AH105" s="450"/>
      <c r="AI105" s="450">
        <v>2</v>
      </c>
      <c r="AJ105" s="450">
        <v>2</v>
      </c>
      <c r="AK105" s="335">
        <v>2</v>
      </c>
      <c r="AL105" s="187"/>
      <c r="AM105" s="18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</row>
    <row r="106" spans="1:63" ht="15" customHeight="1" x14ac:dyDescent="0.25">
      <c r="A106" s="308"/>
      <c r="B106" s="186"/>
      <c r="C106" s="308"/>
      <c r="D106" s="186"/>
      <c r="E106" s="313" t="s">
        <v>1619</v>
      </c>
      <c r="F106" s="311">
        <v>0</v>
      </c>
      <c r="G106" s="450">
        <v>0</v>
      </c>
      <c r="H106" s="450">
        <v>0</v>
      </c>
      <c r="I106" s="335"/>
      <c r="J106" s="449"/>
      <c r="K106" s="450">
        <v>0</v>
      </c>
      <c r="L106" s="450">
        <v>0</v>
      </c>
      <c r="M106" s="449"/>
      <c r="N106" s="449"/>
      <c r="O106" s="450">
        <v>0</v>
      </c>
      <c r="P106" s="449"/>
      <c r="Q106" s="449"/>
      <c r="R106" s="449"/>
      <c r="S106" s="450">
        <v>0</v>
      </c>
      <c r="T106" s="335"/>
      <c r="U106" s="335">
        <v>0</v>
      </c>
      <c r="V106" s="450"/>
      <c r="W106" s="450">
        <v>0</v>
      </c>
      <c r="X106" s="450"/>
      <c r="Y106" s="335">
        <v>0</v>
      </c>
      <c r="Z106" s="335">
        <v>0</v>
      </c>
      <c r="AA106" s="335"/>
      <c r="AB106" s="450">
        <v>0</v>
      </c>
      <c r="AC106" s="335">
        <v>0</v>
      </c>
      <c r="AD106" s="335"/>
      <c r="AE106" s="450">
        <v>0</v>
      </c>
      <c r="AF106" s="450"/>
      <c r="AG106" s="450"/>
      <c r="AH106" s="450">
        <v>0</v>
      </c>
      <c r="AI106" s="450"/>
      <c r="AJ106" s="450"/>
      <c r="AK106" s="335"/>
      <c r="AL106" s="187"/>
      <c r="AM106" s="18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</row>
    <row r="107" spans="1:63" ht="15" customHeight="1" x14ac:dyDescent="0.25">
      <c r="A107" s="307" t="s">
        <v>1096</v>
      </c>
      <c r="B107" s="186"/>
      <c r="C107" s="312" t="s">
        <v>1015</v>
      </c>
      <c r="D107" s="186"/>
      <c r="E107" s="313"/>
      <c r="F107" s="311"/>
      <c r="G107" s="446"/>
      <c r="H107" s="446"/>
      <c r="I107" s="336"/>
      <c r="J107" s="446"/>
      <c r="K107" s="446"/>
      <c r="L107" s="446"/>
      <c r="M107" s="446"/>
      <c r="N107" s="446"/>
      <c r="O107" s="446"/>
      <c r="P107" s="446"/>
      <c r="Q107" s="446"/>
      <c r="R107" s="446"/>
      <c r="S107" s="446"/>
      <c r="T107" s="336"/>
      <c r="U107" s="336"/>
      <c r="V107" s="446"/>
      <c r="W107" s="446"/>
      <c r="X107" s="446"/>
      <c r="Y107" s="336"/>
      <c r="Z107" s="336"/>
      <c r="AA107" s="336"/>
      <c r="AB107" s="446"/>
      <c r="AC107" s="336"/>
      <c r="AD107" s="336"/>
      <c r="AE107" s="446"/>
      <c r="AF107" s="446"/>
      <c r="AG107" s="446"/>
      <c r="AH107" s="446"/>
      <c r="AI107" s="446"/>
      <c r="AJ107" s="446"/>
      <c r="AK107" s="336"/>
      <c r="AL107" s="187"/>
      <c r="AM107" s="18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</row>
    <row r="108" spans="1:63" ht="15" customHeight="1" x14ac:dyDescent="0.25">
      <c r="A108" s="308"/>
      <c r="B108" s="186">
        <v>1</v>
      </c>
      <c r="C108" s="308" t="s">
        <v>1710</v>
      </c>
      <c r="D108" s="186"/>
      <c r="E108" s="313" t="s">
        <v>1711</v>
      </c>
      <c r="F108" s="311">
        <v>5</v>
      </c>
      <c r="G108" s="450"/>
      <c r="H108" s="450"/>
      <c r="I108" s="335"/>
      <c r="J108" s="449"/>
      <c r="K108" s="450"/>
      <c r="L108" s="450"/>
      <c r="M108" s="449"/>
      <c r="N108" s="449"/>
      <c r="O108" s="450"/>
      <c r="P108" s="449"/>
      <c r="Q108" s="449"/>
      <c r="R108" s="449"/>
      <c r="S108" s="450"/>
      <c r="T108" s="335">
        <v>5</v>
      </c>
      <c r="U108" s="335"/>
      <c r="V108" s="450"/>
      <c r="W108" s="450"/>
      <c r="X108" s="450"/>
      <c r="Y108" s="335">
        <v>5</v>
      </c>
      <c r="Z108" s="335"/>
      <c r="AA108" s="335">
        <v>5</v>
      </c>
      <c r="AB108" s="450"/>
      <c r="AC108" s="335">
        <v>5</v>
      </c>
      <c r="AD108" s="335">
        <v>5</v>
      </c>
      <c r="AE108" s="450"/>
      <c r="AF108" s="450"/>
      <c r="AG108" s="450"/>
      <c r="AH108" s="450"/>
      <c r="AI108" s="450"/>
      <c r="AJ108" s="450"/>
      <c r="AK108" s="335">
        <v>5</v>
      </c>
      <c r="AL108" s="187"/>
      <c r="AM108" s="18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</row>
    <row r="109" spans="1:63" ht="15" customHeight="1" x14ac:dyDescent="0.25">
      <c r="A109" s="308"/>
      <c r="B109" s="186"/>
      <c r="C109" s="308" t="s">
        <v>1712</v>
      </c>
      <c r="D109" s="186"/>
      <c r="E109" s="313" t="s">
        <v>1713</v>
      </c>
      <c r="F109" s="311">
        <v>4</v>
      </c>
      <c r="G109" s="450">
        <v>4</v>
      </c>
      <c r="H109" s="450">
        <v>4</v>
      </c>
      <c r="I109" s="335"/>
      <c r="J109" s="449">
        <v>4</v>
      </c>
      <c r="K109" s="450">
        <v>4</v>
      </c>
      <c r="L109" s="450">
        <v>4</v>
      </c>
      <c r="M109" s="449">
        <v>4</v>
      </c>
      <c r="N109" s="449">
        <v>4</v>
      </c>
      <c r="O109" s="450">
        <v>4</v>
      </c>
      <c r="P109" s="449">
        <v>4</v>
      </c>
      <c r="Q109" s="449">
        <v>4</v>
      </c>
      <c r="R109" s="449">
        <v>4</v>
      </c>
      <c r="S109" s="450">
        <v>4</v>
      </c>
      <c r="T109" s="335"/>
      <c r="U109" s="335"/>
      <c r="V109" s="450">
        <v>4</v>
      </c>
      <c r="W109" s="450">
        <v>4</v>
      </c>
      <c r="X109" s="450">
        <v>4</v>
      </c>
      <c r="Y109" s="335"/>
      <c r="Z109" s="335"/>
      <c r="AA109" s="335"/>
      <c r="AB109" s="450">
        <v>4</v>
      </c>
      <c r="AC109" s="335"/>
      <c r="AD109" s="335"/>
      <c r="AE109" s="450">
        <v>4</v>
      </c>
      <c r="AF109" s="450">
        <v>4</v>
      </c>
      <c r="AG109" s="450">
        <v>4</v>
      </c>
      <c r="AH109" s="450">
        <v>4</v>
      </c>
      <c r="AI109" s="450">
        <v>4</v>
      </c>
      <c r="AJ109" s="450">
        <v>4</v>
      </c>
      <c r="AK109" s="335"/>
      <c r="AL109" s="187"/>
      <c r="AM109" s="18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</row>
    <row r="110" spans="1:63" ht="15" customHeight="1" x14ac:dyDescent="0.25">
      <c r="A110" s="308"/>
      <c r="B110" s="186"/>
      <c r="C110" s="308"/>
      <c r="D110" s="186"/>
      <c r="E110" s="313" t="s">
        <v>1714</v>
      </c>
      <c r="F110" s="311">
        <v>3</v>
      </c>
      <c r="G110" s="450"/>
      <c r="H110" s="450"/>
      <c r="I110" s="335"/>
      <c r="J110" s="449"/>
      <c r="K110" s="450"/>
      <c r="L110" s="450"/>
      <c r="M110" s="449"/>
      <c r="N110" s="449"/>
      <c r="O110" s="450"/>
      <c r="P110" s="449"/>
      <c r="Q110" s="449"/>
      <c r="R110" s="449"/>
      <c r="S110" s="450"/>
      <c r="T110" s="335"/>
      <c r="U110" s="335">
        <v>3</v>
      </c>
      <c r="V110" s="450"/>
      <c r="W110" s="450"/>
      <c r="X110" s="450"/>
      <c r="Y110" s="335"/>
      <c r="Z110" s="335">
        <v>3</v>
      </c>
      <c r="AA110" s="335"/>
      <c r="AB110" s="450"/>
      <c r="AC110" s="335"/>
      <c r="AD110" s="335"/>
      <c r="AE110" s="450"/>
      <c r="AF110" s="450"/>
      <c r="AG110" s="450"/>
      <c r="AH110" s="450"/>
      <c r="AI110" s="450"/>
      <c r="AJ110" s="450"/>
      <c r="AK110" s="335"/>
      <c r="AL110" s="187"/>
      <c r="AM110" s="18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</row>
    <row r="111" spans="1:63" ht="15" customHeight="1" x14ac:dyDescent="0.25">
      <c r="A111" s="308"/>
      <c r="B111" s="186"/>
      <c r="C111" s="308"/>
      <c r="D111" s="186"/>
      <c r="E111" s="313" t="s">
        <v>1715</v>
      </c>
      <c r="F111" s="311">
        <v>2</v>
      </c>
      <c r="G111" s="450"/>
      <c r="H111" s="450"/>
      <c r="I111" s="335"/>
      <c r="J111" s="449"/>
      <c r="K111" s="450"/>
      <c r="L111" s="450"/>
      <c r="M111" s="449"/>
      <c r="N111" s="449"/>
      <c r="O111" s="450"/>
      <c r="P111" s="449"/>
      <c r="Q111" s="449"/>
      <c r="R111" s="449"/>
      <c r="S111" s="450"/>
      <c r="T111" s="335"/>
      <c r="U111" s="335"/>
      <c r="V111" s="450"/>
      <c r="W111" s="450"/>
      <c r="X111" s="450"/>
      <c r="Y111" s="335"/>
      <c r="Z111" s="335"/>
      <c r="AA111" s="335"/>
      <c r="AB111" s="450"/>
      <c r="AC111" s="335"/>
      <c r="AD111" s="335"/>
      <c r="AE111" s="450"/>
      <c r="AF111" s="450"/>
      <c r="AG111" s="450"/>
      <c r="AH111" s="450"/>
      <c r="AI111" s="450"/>
      <c r="AJ111" s="450"/>
      <c r="AK111" s="335"/>
      <c r="AL111" s="187"/>
      <c r="AM111" s="18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</row>
    <row r="112" spans="1:63" ht="15" customHeight="1" x14ac:dyDescent="0.25">
      <c r="A112" s="307" t="s">
        <v>116</v>
      </c>
      <c r="B112" s="186"/>
      <c r="C112" s="308"/>
      <c r="D112" s="186"/>
      <c r="E112" s="313" t="s">
        <v>1716</v>
      </c>
      <c r="F112" s="212">
        <v>1</v>
      </c>
      <c r="G112" s="450"/>
      <c r="H112" s="450"/>
      <c r="I112" s="335"/>
      <c r="J112" s="449"/>
      <c r="K112" s="450"/>
      <c r="L112" s="450"/>
      <c r="M112" s="449"/>
      <c r="N112" s="449"/>
      <c r="O112" s="450"/>
      <c r="P112" s="449"/>
      <c r="Q112" s="449"/>
      <c r="R112" s="449"/>
      <c r="S112" s="450"/>
      <c r="T112" s="335"/>
      <c r="U112" s="335"/>
      <c r="V112" s="450"/>
      <c r="W112" s="450"/>
      <c r="X112" s="450"/>
      <c r="Y112" s="335"/>
      <c r="Z112" s="335"/>
      <c r="AA112" s="335"/>
      <c r="AB112" s="450"/>
      <c r="AC112" s="335"/>
      <c r="AD112" s="335"/>
      <c r="AE112" s="450"/>
      <c r="AF112" s="450"/>
      <c r="AG112" s="450"/>
      <c r="AH112" s="450"/>
      <c r="AI112" s="450"/>
      <c r="AJ112" s="450"/>
      <c r="AK112" s="335"/>
      <c r="AL112" s="187"/>
      <c r="AM112" s="18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</row>
    <row r="113" spans="1:63" ht="15" customHeight="1" x14ac:dyDescent="0.25">
      <c r="A113" s="307"/>
      <c r="B113" s="186"/>
      <c r="C113" s="308"/>
      <c r="D113" s="186"/>
      <c r="E113" s="186" t="s">
        <v>1717</v>
      </c>
      <c r="F113" s="212">
        <v>0</v>
      </c>
      <c r="G113" s="450"/>
      <c r="H113" s="450"/>
      <c r="I113" s="335">
        <v>0</v>
      </c>
      <c r="J113" s="449"/>
      <c r="K113" s="450"/>
      <c r="L113" s="450"/>
      <c r="M113" s="449"/>
      <c r="N113" s="449"/>
      <c r="O113" s="450"/>
      <c r="P113" s="449"/>
      <c r="Q113" s="449"/>
      <c r="R113" s="449"/>
      <c r="S113" s="450"/>
      <c r="T113" s="335"/>
      <c r="U113" s="335"/>
      <c r="V113" s="450"/>
      <c r="W113" s="450"/>
      <c r="X113" s="450"/>
      <c r="Y113" s="335"/>
      <c r="Z113" s="335"/>
      <c r="AA113" s="335"/>
      <c r="AB113" s="450"/>
      <c r="AC113" s="335"/>
      <c r="AD113" s="335"/>
      <c r="AE113" s="450"/>
      <c r="AF113" s="450"/>
      <c r="AG113" s="450"/>
      <c r="AH113" s="450"/>
      <c r="AI113" s="450"/>
      <c r="AJ113" s="450"/>
      <c r="AK113" s="335"/>
      <c r="AL113" s="187"/>
      <c r="AM113" s="18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</row>
    <row r="114" spans="1:63" ht="15" customHeight="1" x14ac:dyDescent="0.25">
      <c r="A114" s="307"/>
      <c r="B114" s="186">
        <v>2</v>
      </c>
      <c r="C114" s="308" t="s">
        <v>1718</v>
      </c>
      <c r="D114" s="186"/>
      <c r="E114" s="313" t="s">
        <v>1711</v>
      </c>
      <c r="F114" s="212">
        <v>5</v>
      </c>
      <c r="G114" s="450"/>
      <c r="H114" s="450"/>
      <c r="I114" s="335"/>
      <c r="J114" s="449"/>
      <c r="K114" s="450"/>
      <c r="L114" s="450"/>
      <c r="M114" s="449"/>
      <c r="N114" s="449"/>
      <c r="O114" s="450"/>
      <c r="P114" s="449"/>
      <c r="Q114" s="449"/>
      <c r="R114" s="449"/>
      <c r="S114" s="450"/>
      <c r="T114" s="335"/>
      <c r="U114" s="335"/>
      <c r="V114" s="450"/>
      <c r="W114" s="450"/>
      <c r="X114" s="450"/>
      <c r="Y114" s="335"/>
      <c r="Z114" s="335"/>
      <c r="AA114" s="335"/>
      <c r="AB114" s="450"/>
      <c r="AC114" s="335"/>
      <c r="AD114" s="335"/>
      <c r="AE114" s="450"/>
      <c r="AF114" s="450"/>
      <c r="AG114" s="450"/>
      <c r="AH114" s="450"/>
      <c r="AI114" s="450"/>
      <c r="AJ114" s="450"/>
      <c r="AK114" s="335"/>
      <c r="AL114" s="187"/>
      <c r="AM114" s="18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</row>
    <row r="115" spans="1:63" ht="15" customHeight="1" x14ac:dyDescent="0.25">
      <c r="A115" s="307"/>
      <c r="B115" s="186"/>
      <c r="C115" s="308"/>
      <c r="D115" s="186"/>
      <c r="E115" s="313" t="s">
        <v>1713</v>
      </c>
      <c r="F115" s="212">
        <v>4</v>
      </c>
      <c r="G115" s="450"/>
      <c r="H115" s="450"/>
      <c r="I115" s="335"/>
      <c r="J115" s="449"/>
      <c r="K115" s="450"/>
      <c r="L115" s="450"/>
      <c r="M115" s="449"/>
      <c r="N115" s="449"/>
      <c r="O115" s="450"/>
      <c r="P115" s="449"/>
      <c r="Q115" s="449"/>
      <c r="R115" s="449"/>
      <c r="S115" s="450"/>
      <c r="T115" s="335"/>
      <c r="U115" s="335"/>
      <c r="V115" s="450"/>
      <c r="W115" s="450"/>
      <c r="X115" s="450"/>
      <c r="Y115" s="335"/>
      <c r="Z115" s="335"/>
      <c r="AA115" s="335"/>
      <c r="AB115" s="450"/>
      <c r="AC115" s="335"/>
      <c r="AD115" s="335"/>
      <c r="AE115" s="450"/>
      <c r="AF115" s="450"/>
      <c r="AG115" s="450"/>
      <c r="AH115" s="450"/>
      <c r="AI115" s="450"/>
      <c r="AJ115" s="450"/>
      <c r="AK115" s="335"/>
      <c r="AL115" s="187"/>
      <c r="AM115" s="18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</row>
    <row r="116" spans="1:63" ht="15" customHeight="1" x14ac:dyDescent="0.25">
      <c r="A116" s="307"/>
      <c r="B116" s="186"/>
      <c r="C116" s="308"/>
      <c r="D116" s="186"/>
      <c r="E116" s="313" t="s">
        <v>1714</v>
      </c>
      <c r="F116" s="212">
        <v>3</v>
      </c>
      <c r="G116" s="450"/>
      <c r="H116" s="450"/>
      <c r="I116" s="335"/>
      <c r="J116" s="449"/>
      <c r="K116" s="450"/>
      <c r="L116" s="450"/>
      <c r="M116" s="449"/>
      <c r="N116" s="449"/>
      <c r="O116" s="450"/>
      <c r="P116" s="449"/>
      <c r="Q116" s="449"/>
      <c r="R116" s="449"/>
      <c r="S116" s="450"/>
      <c r="T116" s="335"/>
      <c r="U116" s="335"/>
      <c r="V116" s="450"/>
      <c r="W116" s="450"/>
      <c r="X116" s="450"/>
      <c r="Y116" s="335"/>
      <c r="Z116" s="335"/>
      <c r="AA116" s="335"/>
      <c r="AB116" s="450"/>
      <c r="AC116" s="335"/>
      <c r="AD116" s="335"/>
      <c r="AE116" s="450"/>
      <c r="AF116" s="450"/>
      <c r="AG116" s="450"/>
      <c r="AH116" s="450"/>
      <c r="AI116" s="450"/>
      <c r="AJ116" s="450"/>
      <c r="AK116" s="335"/>
      <c r="AL116" s="187"/>
      <c r="AM116" s="18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</row>
    <row r="117" spans="1:63" ht="15" customHeight="1" x14ac:dyDescent="0.25">
      <c r="A117" s="307"/>
      <c r="B117" s="186"/>
      <c r="C117" s="308"/>
      <c r="D117" s="186"/>
      <c r="E117" s="313" t="s">
        <v>1715</v>
      </c>
      <c r="F117" s="212">
        <v>2</v>
      </c>
      <c r="G117" s="450"/>
      <c r="H117" s="450"/>
      <c r="I117" s="335"/>
      <c r="J117" s="449"/>
      <c r="K117" s="450"/>
      <c r="L117" s="450"/>
      <c r="M117" s="449"/>
      <c r="N117" s="449"/>
      <c r="O117" s="450"/>
      <c r="P117" s="449"/>
      <c r="Q117" s="449"/>
      <c r="R117" s="449"/>
      <c r="S117" s="450"/>
      <c r="T117" s="335"/>
      <c r="U117" s="335"/>
      <c r="V117" s="450"/>
      <c r="W117" s="450"/>
      <c r="X117" s="450"/>
      <c r="Y117" s="335"/>
      <c r="Z117" s="335"/>
      <c r="AA117" s="335"/>
      <c r="AB117" s="450"/>
      <c r="AC117" s="335"/>
      <c r="AD117" s="335"/>
      <c r="AE117" s="450"/>
      <c r="AF117" s="450"/>
      <c r="AG117" s="450"/>
      <c r="AH117" s="450"/>
      <c r="AI117" s="450"/>
      <c r="AJ117" s="450"/>
      <c r="AK117" s="335"/>
      <c r="AL117" s="187"/>
      <c r="AM117" s="18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</row>
    <row r="118" spans="1:63" ht="15" customHeight="1" x14ac:dyDescent="0.25">
      <c r="A118" s="307"/>
      <c r="B118" s="186"/>
      <c r="C118" s="308"/>
      <c r="D118" s="186"/>
      <c r="E118" s="313" t="s">
        <v>1716</v>
      </c>
      <c r="F118" s="212">
        <v>1</v>
      </c>
      <c r="G118" s="450"/>
      <c r="H118" s="450"/>
      <c r="I118" s="335"/>
      <c r="J118" s="449"/>
      <c r="K118" s="450"/>
      <c r="L118" s="450"/>
      <c r="M118" s="449"/>
      <c r="N118" s="449"/>
      <c r="O118" s="450"/>
      <c r="P118" s="449"/>
      <c r="Q118" s="449"/>
      <c r="R118" s="449"/>
      <c r="S118" s="450"/>
      <c r="T118" s="335"/>
      <c r="U118" s="335"/>
      <c r="V118" s="450"/>
      <c r="W118" s="450"/>
      <c r="X118" s="450"/>
      <c r="Y118" s="335"/>
      <c r="Z118" s="335"/>
      <c r="AA118" s="335"/>
      <c r="AB118" s="450"/>
      <c r="AC118" s="335"/>
      <c r="AD118" s="335"/>
      <c r="AE118" s="450"/>
      <c r="AF118" s="450"/>
      <c r="AG118" s="450"/>
      <c r="AH118" s="450"/>
      <c r="AI118" s="450"/>
      <c r="AJ118" s="450"/>
      <c r="AK118" s="335"/>
      <c r="AL118" s="187"/>
      <c r="AM118" s="18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</row>
    <row r="119" spans="1:63" ht="15" customHeight="1" x14ac:dyDescent="0.25">
      <c r="A119" s="307"/>
      <c r="B119" s="186"/>
      <c r="C119" s="308"/>
      <c r="D119" s="186"/>
      <c r="E119" s="186" t="s">
        <v>1717</v>
      </c>
      <c r="F119" s="212">
        <v>0</v>
      </c>
      <c r="G119" s="450">
        <v>0</v>
      </c>
      <c r="H119" s="450">
        <v>0</v>
      </c>
      <c r="I119" s="335">
        <v>0</v>
      </c>
      <c r="J119" s="449">
        <v>0</v>
      </c>
      <c r="K119" s="450">
        <v>0</v>
      </c>
      <c r="L119" s="450">
        <v>0</v>
      </c>
      <c r="M119" s="449">
        <v>0</v>
      </c>
      <c r="N119" s="449">
        <v>0</v>
      </c>
      <c r="O119" s="450">
        <v>0</v>
      </c>
      <c r="P119" s="449">
        <v>0</v>
      </c>
      <c r="Q119" s="449">
        <v>0</v>
      </c>
      <c r="R119" s="449">
        <v>0</v>
      </c>
      <c r="S119" s="450">
        <v>0</v>
      </c>
      <c r="T119" s="335">
        <v>0</v>
      </c>
      <c r="U119" s="335">
        <v>0</v>
      </c>
      <c r="V119" s="450">
        <v>0</v>
      </c>
      <c r="W119" s="450">
        <v>0</v>
      </c>
      <c r="X119" s="450">
        <v>0</v>
      </c>
      <c r="Y119" s="335">
        <v>0</v>
      </c>
      <c r="Z119" s="335">
        <v>0</v>
      </c>
      <c r="AA119" s="335">
        <v>0</v>
      </c>
      <c r="AB119" s="450">
        <v>0</v>
      </c>
      <c r="AC119" s="335">
        <v>0</v>
      </c>
      <c r="AD119" s="335">
        <v>0</v>
      </c>
      <c r="AE119" s="450">
        <v>0</v>
      </c>
      <c r="AF119" s="450">
        <v>0</v>
      </c>
      <c r="AG119" s="450">
        <v>0</v>
      </c>
      <c r="AH119" s="450">
        <v>0</v>
      </c>
      <c r="AI119" s="450">
        <v>0</v>
      </c>
      <c r="AJ119" s="450">
        <v>0</v>
      </c>
      <c r="AK119" s="335">
        <v>0</v>
      </c>
      <c r="AL119" s="187"/>
      <c r="AM119" s="18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</row>
    <row r="120" spans="1:63" ht="15" customHeight="1" x14ac:dyDescent="0.25">
      <c r="A120" s="307"/>
      <c r="B120" s="186">
        <v>3</v>
      </c>
      <c r="C120" s="308" t="s">
        <v>1719</v>
      </c>
      <c r="D120" s="186"/>
      <c r="E120" s="313" t="s">
        <v>1711</v>
      </c>
      <c r="F120" s="311">
        <v>5</v>
      </c>
      <c r="G120" s="450"/>
      <c r="H120" s="450"/>
      <c r="I120" s="335"/>
      <c r="J120" s="449">
        <v>5</v>
      </c>
      <c r="K120" s="450"/>
      <c r="L120" s="450"/>
      <c r="M120" s="449"/>
      <c r="N120" s="449"/>
      <c r="O120" s="450"/>
      <c r="P120" s="449">
        <v>5</v>
      </c>
      <c r="Q120" s="449"/>
      <c r="R120" s="449">
        <v>5</v>
      </c>
      <c r="S120" s="450"/>
      <c r="T120" s="335"/>
      <c r="U120" s="335"/>
      <c r="V120" s="450"/>
      <c r="W120" s="450"/>
      <c r="X120" s="450"/>
      <c r="Y120" s="335">
        <v>5</v>
      </c>
      <c r="Z120" s="335"/>
      <c r="AA120" s="335"/>
      <c r="AB120" s="450"/>
      <c r="AC120" s="335"/>
      <c r="AD120" s="335"/>
      <c r="AE120" s="450"/>
      <c r="AF120" s="450"/>
      <c r="AG120" s="450"/>
      <c r="AH120" s="450">
        <v>5</v>
      </c>
      <c r="AI120" s="450"/>
      <c r="AJ120" s="450"/>
      <c r="AK120" s="335"/>
      <c r="AL120" s="187"/>
      <c r="AM120" s="18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</row>
    <row r="121" spans="1:63" ht="15" customHeight="1" x14ac:dyDescent="0.25">
      <c r="A121" s="307"/>
      <c r="B121" s="186"/>
      <c r="C121" s="308"/>
      <c r="D121" s="186"/>
      <c r="E121" s="313" t="s">
        <v>1713</v>
      </c>
      <c r="F121" s="311">
        <v>4</v>
      </c>
      <c r="G121" s="450">
        <v>4</v>
      </c>
      <c r="H121" s="450">
        <v>4</v>
      </c>
      <c r="I121" s="335"/>
      <c r="J121" s="449"/>
      <c r="K121" s="450">
        <v>4</v>
      </c>
      <c r="L121" s="450">
        <v>4</v>
      </c>
      <c r="M121" s="449">
        <v>4</v>
      </c>
      <c r="N121" s="449"/>
      <c r="O121" s="450">
        <v>4</v>
      </c>
      <c r="P121" s="449"/>
      <c r="Q121" s="449"/>
      <c r="R121" s="449"/>
      <c r="S121" s="450">
        <v>4</v>
      </c>
      <c r="T121" s="335"/>
      <c r="U121" s="335"/>
      <c r="V121" s="450">
        <v>4</v>
      </c>
      <c r="W121" s="450">
        <v>4</v>
      </c>
      <c r="X121" s="450"/>
      <c r="Y121" s="335"/>
      <c r="Z121" s="335"/>
      <c r="AA121" s="335"/>
      <c r="AB121" s="450">
        <v>4</v>
      </c>
      <c r="AC121" s="335"/>
      <c r="AD121" s="335"/>
      <c r="AE121" s="450">
        <v>4</v>
      </c>
      <c r="AF121" s="450">
        <v>4</v>
      </c>
      <c r="AG121" s="450">
        <v>4</v>
      </c>
      <c r="AH121" s="450"/>
      <c r="AI121" s="450"/>
      <c r="AJ121" s="450"/>
      <c r="AK121" s="335"/>
      <c r="AL121" s="187"/>
      <c r="AM121" s="18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</row>
    <row r="122" spans="1:63" ht="15" customHeight="1" x14ac:dyDescent="0.25">
      <c r="A122" s="307"/>
      <c r="B122" s="186"/>
      <c r="C122" s="308"/>
      <c r="D122" s="186"/>
      <c r="E122" s="313" t="s">
        <v>1714</v>
      </c>
      <c r="F122" s="311">
        <v>3</v>
      </c>
      <c r="G122" s="450"/>
      <c r="H122" s="450"/>
      <c r="I122" s="335"/>
      <c r="J122" s="449"/>
      <c r="K122" s="450"/>
      <c r="L122" s="450"/>
      <c r="M122" s="449"/>
      <c r="N122" s="449"/>
      <c r="O122" s="450"/>
      <c r="P122" s="449"/>
      <c r="Q122" s="449">
        <v>3</v>
      </c>
      <c r="R122" s="449"/>
      <c r="S122" s="450"/>
      <c r="T122" s="335">
        <v>3</v>
      </c>
      <c r="U122" s="335">
        <v>3</v>
      </c>
      <c r="V122" s="450"/>
      <c r="W122" s="450"/>
      <c r="X122" s="450"/>
      <c r="Y122" s="335"/>
      <c r="Z122" s="335">
        <v>3</v>
      </c>
      <c r="AA122" s="335">
        <v>3</v>
      </c>
      <c r="AB122" s="450"/>
      <c r="AC122" s="335"/>
      <c r="AD122" s="335"/>
      <c r="AE122" s="450"/>
      <c r="AF122" s="450"/>
      <c r="AG122" s="450"/>
      <c r="AH122" s="450"/>
      <c r="AI122" s="450"/>
      <c r="AJ122" s="450">
        <v>3</v>
      </c>
      <c r="AK122" s="335"/>
      <c r="AL122" s="187"/>
      <c r="AM122" s="18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</row>
    <row r="123" spans="1:63" ht="15" customHeight="1" x14ac:dyDescent="0.25">
      <c r="A123" s="307"/>
      <c r="B123" s="186"/>
      <c r="C123" s="308"/>
      <c r="D123" s="186"/>
      <c r="E123" s="313" t="s">
        <v>1715</v>
      </c>
      <c r="F123" s="311">
        <v>2</v>
      </c>
      <c r="G123" s="450"/>
      <c r="H123" s="450"/>
      <c r="I123" s="335"/>
      <c r="J123" s="449"/>
      <c r="K123" s="450"/>
      <c r="L123" s="450"/>
      <c r="M123" s="449"/>
      <c r="N123" s="449"/>
      <c r="O123" s="450"/>
      <c r="P123" s="449"/>
      <c r="Q123" s="449"/>
      <c r="R123" s="449"/>
      <c r="S123" s="450"/>
      <c r="T123" s="335"/>
      <c r="U123" s="335"/>
      <c r="V123" s="450"/>
      <c r="W123" s="450"/>
      <c r="X123" s="450"/>
      <c r="Y123" s="335"/>
      <c r="Z123" s="335"/>
      <c r="AA123" s="335"/>
      <c r="AB123" s="450"/>
      <c r="AC123" s="335">
        <v>2</v>
      </c>
      <c r="AD123" s="335"/>
      <c r="AE123" s="450"/>
      <c r="AF123" s="450"/>
      <c r="AG123" s="450"/>
      <c r="AH123" s="450"/>
      <c r="AI123" s="450"/>
      <c r="AJ123" s="450"/>
      <c r="AK123" s="335"/>
      <c r="AL123" s="187"/>
      <c r="AM123" s="18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</row>
    <row r="124" spans="1:63" ht="15" customHeight="1" x14ac:dyDescent="0.25">
      <c r="A124" s="307" t="s">
        <v>116</v>
      </c>
      <c r="B124" s="186"/>
      <c r="C124" s="308"/>
      <c r="D124" s="186"/>
      <c r="E124" s="313" t="s">
        <v>1716</v>
      </c>
      <c r="F124" s="212">
        <v>1</v>
      </c>
      <c r="G124" s="448"/>
      <c r="H124" s="448"/>
      <c r="I124" s="329"/>
      <c r="J124" s="447"/>
      <c r="K124" s="448"/>
      <c r="L124" s="448"/>
      <c r="M124" s="447"/>
      <c r="N124" s="447">
        <v>1</v>
      </c>
      <c r="O124" s="448"/>
      <c r="P124" s="447"/>
      <c r="Q124" s="447"/>
      <c r="R124" s="447"/>
      <c r="S124" s="448"/>
      <c r="T124" s="329"/>
      <c r="U124" s="329"/>
      <c r="V124" s="448"/>
      <c r="W124" s="448"/>
      <c r="X124" s="448">
        <v>1</v>
      </c>
      <c r="Y124" s="329"/>
      <c r="Z124" s="329"/>
      <c r="AA124" s="329"/>
      <c r="AB124" s="448"/>
      <c r="AC124" s="329"/>
      <c r="AD124" s="329"/>
      <c r="AE124" s="448"/>
      <c r="AF124" s="448"/>
      <c r="AG124" s="448"/>
      <c r="AH124" s="448"/>
      <c r="AI124" s="448">
        <v>1</v>
      </c>
      <c r="AJ124" s="448"/>
      <c r="AK124" s="329"/>
      <c r="AL124" s="187"/>
      <c r="AM124" s="18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</row>
    <row r="125" spans="1:63" ht="15" customHeight="1" x14ac:dyDescent="0.25">
      <c r="A125" s="307"/>
      <c r="B125" s="186"/>
      <c r="C125" s="308"/>
      <c r="D125" s="186"/>
      <c r="E125" s="186" t="s">
        <v>1717</v>
      </c>
      <c r="F125" s="212">
        <v>0</v>
      </c>
      <c r="G125" s="448"/>
      <c r="H125" s="448"/>
      <c r="I125" s="329">
        <v>0</v>
      </c>
      <c r="J125" s="447"/>
      <c r="K125" s="448"/>
      <c r="L125" s="448"/>
      <c r="M125" s="447"/>
      <c r="N125" s="447"/>
      <c r="O125" s="448"/>
      <c r="P125" s="447"/>
      <c r="Q125" s="447"/>
      <c r="R125" s="447"/>
      <c r="S125" s="448"/>
      <c r="T125" s="329"/>
      <c r="U125" s="329"/>
      <c r="V125" s="448"/>
      <c r="W125" s="448"/>
      <c r="X125" s="448"/>
      <c r="Y125" s="329"/>
      <c r="Z125" s="329"/>
      <c r="AA125" s="329"/>
      <c r="AB125" s="448"/>
      <c r="AC125" s="329"/>
      <c r="AD125" s="329">
        <v>0</v>
      </c>
      <c r="AE125" s="448"/>
      <c r="AF125" s="448"/>
      <c r="AG125" s="448"/>
      <c r="AH125" s="448"/>
      <c r="AI125" s="448"/>
      <c r="AJ125" s="448"/>
      <c r="AK125" s="329">
        <v>0</v>
      </c>
      <c r="AL125" s="187"/>
      <c r="AM125" s="18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</row>
    <row r="126" spans="1:63" ht="15" customHeight="1" x14ac:dyDescent="0.25">
      <c r="A126" s="307"/>
      <c r="B126" s="186">
        <v>4</v>
      </c>
      <c r="C126" s="308" t="s">
        <v>1720</v>
      </c>
      <c r="D126" s="186"/>
      <c r="E126" s="313" t="s">
        <v>1711</v>
      </c>
      <c r="F126" s="212">
        <v>5</v>
      </c>
      <c r="G126" s="448">
        <v>5</v>
      </c>
      <c r="H126" s="448">
        <v>5</v>
      </c>
      <c r="I126" s="329">
        <v>5</v>
      </c>
      <c r="J126" s="447">
        <v>5</v>
      </c>
      <c r="K126" s="448">
        <v>5</v>
      </c>
      <c r="L126" s="448">
        <v>5</v>
      </c>
      <c r="M126" s="447">
        <v>5</v>
      </c>
      <c r="N126" s="447">
        <v>5</v>
      </c>
      <c r="O126" s="448">
        <v>5</v>
      </c>
      <c r="P126" s="447">
        <v>5</v>
      </c>
      <c r="Q126" s="447">
        <v>5</v>
      </c>
      <c r="R126" s="447">
        <v>5</v>
      </c>
      <c r="S126" s="448">
        <v>5</v>
      </c>
      <c r="T126" s="329">
        <v>5</v>
      </c>
      <c r="U126" s="329">
        <v>5</v>
      </c>
      <c r="V126" s="448">
        <v>5</v>
      </c>
      <c r="W126" s="448">
        <v>5</v>
      </c>
      <c r="X126" s="448">
        <v>5</v>
      </c>
      <c r="Y126" s="329">
        <v>5</v>
      </c>
      <c r="Z126" s="329">
        <v>5</v>
      </c>
      <c r="AA126" s="329">
        <v>5</v>
      </c>
      <c r="AB126" s="448">
        <v>5</v>
      </c>
      <c r="AC126" s="329">
        <v>5</v>
      </c>
      <c r="AD126" s="329">
        <v>5</v>
      </c>
      <c r="AE126" s="448">
        <v>5</v>
      </c>
      <c r="AF126" s="448">
        <v>5</v>
      </c>
      <c r="AG126" s="448">
        <v>5</v>
      </c>
      <c r="AH126" s="448">
        <v>5</v>
      </c>
      <c r="AI126" s="448">
        <v>5</v>
      </c>
      <c r="AJ126" s="448">
        <v>5</v>
      </c>
      <c r="AK126" s="329">
        <v>5</v>
      </c>
      <c r="AL126" s="187"/>
      <c r="AM126" s="18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</row>
    <row r="127" spans="1:63" ht="15" customHeight="1" x14ac:dyDescent="0.25">
      <c r="A127" s="307"/>
      <c r="B127" s="186"/>
      <c r="C127" s="308"/>
      <c r="D127" s="186"/>
      <c r="E127" s="313" t="s">
        <v>1713</v>
      </c>
      <c r="F127" s="212">
        <v>4</v>
      </c>
      <c r="G127" s="448"/>
      <c r="H127" s="448"/>
      <c r="I127" s="329"/>
      <c r="J127" s="447"/>
      <c r="K127" s="448"/>
      <c r="L127" s="448"/>
      <c r="M127" s="447"/>
      <c r="N127" s="447"/>
      <c r="O127" s="448"/>
      <c r="P127" s="447"/>
      <c r="Q127" s="447"/>
      <c r="R127" s="447"/>
      <c r="S127" s="448"/>
      <c r="T127" s="329"/>
      <c r="U127" s="329"/>
      <c r="V127" s="448"/>
      <c r="W127" s="448"/>
      <c r="X127" s="448"/>
      <c r="Y127" s="329"/>
      <c r="Z127" s="329"/>
      <c r="AA127" s="329"/>
      <c r="AB127" s="448"/>
      <c r="AC127" s="329"/>
      <c r="AD127" s="329"/>
      <c r="AE127" s="448"/>
      <c r="AF127" s="448"/>
      <c r="AG127" s="448"/>
      <c r="AH127" s="448"/>
      <c r="AI127" s="448"/>
      <c r="AJ127" s="448"/>
      <c r="AK127" s="329"/>
      <c r="AL127" s="187"/>
      <c r="AM127" s="18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</row>
    <row r="128" spans="1:63" ht="15" customHeight="1" x14ac:dyDescent="0.25">
      <c r="A128" s="307"/>
      <c r="B128" s="186"/>
      <c r="C128" s="308"/>
      <c r="D128" s="186"/>
      <c r="E128" s="313" t="s">
        <v>1714</v>
      </c>
      <c r="F128" s="212">
        <v>3</v>
      </c>
      <c r="G128" s="448"/>
      <c r="H128" s="448"/>
      <c r="I128" s="329"/>
      <c r="J128" s="447"/>
      <c r="K128" s="448"/>
      <c r="L128" s="448"/>
      <c r="M128" s="447"/>
      <c r="N128" s="447"/>
      <c r="O128" s="448"/>
      <c r="P128" s="447"/>
      <c r="Q128" s="447"/>
      <c r="R128" s="447"/>
      <c r="S128" s="448"/>
      <c r="T128" s="329"/>
      <c r="U128" s="329"/>
      <c r="V128" s="448"/>
      <c r="W128" s="448"/>
      <c r="X128" s="448"/>
      <c r="Y128" s="329"/>
      <c r="Z128" s="329"/>
      <c r="AA128" s="329"/>
      <c r="AB128" s="448"/>
      <c r="AC128" s="329"/>
      <c r="AD128" s="329"/>
      <c r="AE128" s="448"/>
      <c r="AF128" s="448"/>
      <c r="AG128" s="448"/>
      <c r="AH128" s="448"/>
      <c r="AI128" s="448"/>
      <c r="AJ128" s="448"/>
      <c r="AK128" s="329"/>
      <c r="AL128" s="187"/>
      <c r="AM128" s="18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</row>
    <row r="129" spans="1:63" ht="15" customHeight="1" x14ac:dyDescent="0.25">
      <c r="A129" s="307"/>
      <c r="B129" s="186"/>
      <c r="C129" s="308"/>
      <c r="D129" s="186"/>
      <c r="E129" s="313" t="s">
        <v>1715</v>
      </c>
      <c r="F129" s="212">
        <v>2</v>
      </c>
      <c r="G129" s="448"/>
      <c r="H129" s="448"/>
      <c r="I129" s="329"/>
      <c r="J129" s="447"/>
      <c r="K129" s="448"/>
      <c r="L129" s="448"/>
      <c r="M129" s="447"/>
      <c r="N129" s="447"/>
      <c r="O129" s="448"/>
      <c r="P129" s="447"/>
      <c r="Q129" s="447"/>
      <c r="R129" s="447"/>
      <c r="S129" s="448"/>
      <c r="T129" s="329"/>
      <c r="U129" s="329"/>
      <c r="V129" s="448"/>
      <c r="W129" s="448"/>
      <c r="X129" s="448"/>
      <c r="Y129" s="329"/>
      <c r="Z129" s="329"/>
      <c r="AA129" s="329"/>
      <c r="AB129" s="448"/>
      <c r="AC129" s="329"/>
      <c r="AD129" s="329"/>
      <c r="AE129" s="448"/>
      <c r="AF129" s="448"/>
      <c r="AG129" s="448"/>
      <c r="AH129" s="448"/>
      <c r="AI129" s="448"/>
      <c r="AJ129" s="448"/>
      <c r="AK129" s="329"/>
      <c r="AL129" s="187"/>
      <c r="AM129" s="18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</row>
    <row r="130" spans="1:63" ht="15" customHeight="1" x14ac:dyDescent="0.25">
      <c r="A130" s="307"/>
      <c r="B130" s="186"/>
      <c r="C130" s="308"/>
      <c r="D130" s="186"/>
      <c r="E130" s="313" t="s">
        <v>1721</v>
      </c>
      <c r="F130" s="212">
        <v>1</v>
      </c>
      <c r="G130" s="448"/>
      <c r="H130" s="448"/>
      <c r="I130" s="329"/>
      <c r="J130" s="447"/>
      <c r="K130" s="448"/>
      <c r="L130" s="448"/>
      <c r="M130" s="447"/>
      <c r="N130" s="447"/>
      <c r="O130" s="448"/>
      <c r="P130" s="447"/>
      <c r="Q130" s="447"/>
      <c r="R130" s="447"/>
      <c r="S130" s="448"/>
      <c r="T130" s="329"/>
      <c r="U130" s="329"/>
      <c r="V130" s="448"/>
      <c r="W130" s="448"/>
      <c r="X130" s="448"/>
      <c r="Y130" s="329"/>
      <c r="Z130" s="329"/>
      <c r="AA130" s="329"/>
      <c r="AB130" s="448"/>
      <c r="AC130" s="329"/>
      <c r="AD130" s="329"/>
      <c r="AE130" s="448"/>
      <c r="AF130" s="448"/>
      <c r="AG130" s="448"/>
      <c r="AH130" s="448"/>
      <c r="AI130" s="448"/>
      <c r="AJ130" s="448"/>
      <c r="AK130" s="329"/>
      <c r="AL130" s="187"/>
      <c r="AM130" s="18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</row>
    <row r="131" spans="1:63" ht="15" customHeight="1" x14ac:dyDescent="0.25">
      <c r="A131" s="307"/>
      <c r="B131" s="186"/>
      <c r="C131" s="308"/>
      <c r="D131" s="186"/>
      <c r="E131" s="186" t="s">
        <v>1722</v>
      </c>
      <c r="F131" s="212">
        <v>0</v>
      </c>
      <c r="G131" s="448"/>
      <c r="H131" s="448"/>
      <c r="I131" s="329"/>
      <c r="J131" s="447"/>
      <c r="K131" s="448"/>
      <c r="L131" s="448"/>
      <c r="M131" s="447"/>
      <c r="N131" s="447"/>
      <c r="O131" s="448"/>
      <c r="P131" s="447"/>
      <c r="Q131" s="447"/>
      <c r="R131" s="447"/>
      <c r="S131" s="448"/>
      <c r="T131" s="329"/>
      <c r="U131" s="329"/>
      <c r="V131" s="448"/>
      <c r="W131" s="448"/>
      <c r="X131" s="448"/>
      <c r="Y131" s="329"/>
      <c r="Z131" s="329"/>
      <c r="AA131" s="329"/>
      <c r="AB131" s="448"/>
      <c r="AC131" s="329"/>
      <c r="AD131" s="329"/>
      <c r="AE131" s="448"/>
      <c r="AF131" s="448"/>
      <c r="AG131" s="448"/>
      <c r="AH131" s="448"/>
      <c r="AI131" s="448"/>
      <c r="AJ131" s="448"/>
      <c r="AK131" s="329"/>
      <c r="AL131" s="187"/>
      <c r="AM131" s="18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</row>
    <row r="132" spans="1:63" ht="15" customHeight="1" x14ac:dyDescent="0.25">
      <c r="A132" s="307"/>
      <c r="B132" s="186">
        <v>5</v>
      </c>
      <c r="C132" s="308" t="s">
        <v>1723</v>
      </c>
      <c r="D132" s="186"/>
      <c r="E132" s="313" t="s">
        <v>1711</v>
      </c>
      <c r="F132" s="311">
        <v>5</v>
      </c>
      <c r="G132" s="448">
        <v>5</v>
      </c>
      <c r="H132" s="448">
        <v>5</v>
      </c>
      <c r="I132" s="329">
        <v>5</v>
      </c>
      <c r="J132" s="447">
        <v>5</v>
      </c>
      <c r="K132" s="448">
        <v>5</v>
      </c>
      <c r="L132" s="448">
        <v>5</v>
      </c>
      <c r="M132" s="447">
        <v>5</v>
      </c>
      <c r="N132" s="447">
        <v>5</v>
      </c>
      <c r="O132" s="448">
        <v>5</v>
      </c>
      <c r="P132" s="447">
        <v>5</v>
      </c>
      <c r="Q132" s="447">
        <v>5</v>
      </c>
      <c r="R132" s="447">
        <v>5</v>
      </c>
      <c r="S132" s="448">
        <v>5</v>
      </c>
      <c r="T132" s="329">
        <v>5</v>
      </c>
      <c r="U132" s="329">
        <v>5</v>
      </c>
      <c r="V132" s="448">
        <v>5</v>
      </c>
      <c r="W132" s="448">
        <v>5</v>
      </c>
      <c r="X132" s="448">
        <v>5</v>
      </c>
      <c r="Y132" s="329">
        <v>5</v>
      </c>
      <c r="Z132" s="329">
        <v>5</v>
      </c>
      <c r="AA132" s="329">
        <v>5</v>
      </c>
      <c r="AB132" s="448">
        <v>5</v>
      </c>
      <c r="AC132" s="329">
        <v>5</v>
      </c>
      <c r="AD132" s="329">
        <v>5</v>
      </c>
      <c r="AE132" s="448">
        <v>5</v>
      </c>
      <c r="AF132" s="448">
        <v>5</v>
      </c>
      <c r="AG132" s="448">
        <v>5</v>
      </c>
      <c r="AH132" s="448">
        <v>5</v>
      </c>
      <c r="AI132" s="448">
        <v>5</v>
      </c>
      <c r="AJ132" s="448">
        <v>5</v>
      </c>
      <c r="AK132" s="329">
        <v>5</v>
      </c>
      <c r="AL132" s="187"/>
      <c r="AM132" s="18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</row>
    <row r="133" spans="1:63" ht="15" customHeight="1" x14ac:dyDescent="0.25">
      <c r="A133" s="307"/>
      <c r="B133" s="186"/>
      <c r="C133" s="308"/>
      <c r="D133" s="186"/>
      <c r="E133" s="313" t="s">
        <v>1713</v>
      </c>
      <c r="F133" s="311">
        <v>4</v>
      </c>
      <c r="G133" s="448"/>
      <c r="H133" s="448"/>
      <c r="I133" s="329"/>
      <c r="J133" s="447"/>
      <c r="K133" s="448"/>
      <c r="L133" s="448"/>
      <c r="M133" s="447"/>
      <c r="N133" s="447"/>
      <c r="O133" s="448"/>
      <c r="P133" s="447"/>
      <c r="Q133" s="447"/>
      <c r="R133" s="447"/>
      <c r="S133" s="448"/>
      <c r="T133" s="329"/>
      <c r="U133" s="329"/>
      <c r="V133" s="448"/>
      <c r="W133" s="448"/>
      <c r="X133" s="448"/>
      <c r="Y133" s="329"/>
      <c r="Z133" s="329"/>
      <c r="AA133" s="329"/>
      <c r="AB133" s="448"/>
      <c r="AC133" s="329"/>
      <c r="AD133" s="329"/>
      <c r="AE133" s="448"/>
      <c r="AF133" s="448"/>
      <c r="AG133" s="448"/>
      <c r="AH133" s="448"/>
      <c r="AI133" s="448"/>
      <c r="AJ133" s="448"/>
      <c r="AK133" s="329"/>
      <c r="AL133" s="187"/>
      <c r="AM133" s="18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</row>
    <row r="134" spans="1:63" ht="15" customHeight="1" x14ac:dyDescent="0.25">
      <c r="A134" s="307"/>
      <c r="B134" s="186"/>
      <c r="C134" s="308"/>
      <c r="D134" s="186"/>
      <c r="E134" s="313" t="s">
        <v>1714</v>
      </c>
      <c r="F134" s="311">
        <v>3</v>
      </c>
      <c r="G134" s="448"/>
      <c r="H134" s="448"/>
      <c r="I134" s="329"/>
      <c r="J134" s="447"/>
      <c r="K134" s="448"/>
      <c r="L134" s="448"/>
      <c r="M134" s="447"/>
      <c r="N134" s="447"/>
      <c r="O134" s="448"/>
      <c r="P134" s="447"/>
      <c r="Q134" s="447"/>
      <c r="R134" s="447"/>
      <c r="S134" s="448"/>
      <c r="T134" s="329"/>
      <c r="U134" s="329"/>
      <c r="V134" s="448"/>
      <c r="W134" s="448"/>
      <c r="X134" s="448"/>
      <c r="Y134" s="329"/>
      <c r="Z134" s="329"/>
      <c r="AA134" s="329"/>
      <c r="AB134" s="448"/>
      <c r="AC134" s="329"/>
      <c r="AD134" s="329"/>
      <c r="AE134" s="448"/>
      <c r="AF134" s="448"/>
      <c r="AG134" s="448"/>
      <c r="AH134" s="448"/>
      <c r="AI134" s="448"/>
      <c r="AJ134" s="448"/>
      <c r="AK134" s="329"/>
      <c r="AL134" s="187"/>
      <c r="AM134" s="18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</row>
    <row r="135" spans="1:63" ht="15" customHeight="1" x14ac:dyDescent="0.25">
      <c r="A135" s="307"/>
      <c r="B135" s="186"/>
      <c r="C135" s="308"/>
      <c r="D135" s="186"/>
      <c r="E135" s="313" t="s">
        <v>1715</v>
      </c>
      <c r="F135" s="311">
        <v>2</v>
      </c>
      <c r="G135" s="448"/>
      <c r="H135" s="448"/>
      <c r="I135" s="329"/>
      <c r="J135" s="447"/>
      <c r="K135" s="448"/>
      <c r="L135" s="448"/>
      <c r="M135" s="447"/>
      <c r="N135" s="447"/>
      <c r="O135" s="448"/>
      <c r="P135" s="447"/>
      <c r="Q135" s="447"/>
      <c r="R135" s="447"/>
      <c r="S135" s="448"/>
      <c r="T135" s="329"/>
      <c r="U135" s="329"/>
      <c r="V135" s="448"/>
      <c r="W135" s="448"/>
      <c r="X135" s="448"/>
      <c r="Y135" s="329"/>
      <c r="Z135" s="329"/>
      <c r="AA135" s="329"/>
      <c r="AB135" s="448"/>
      <c r="AC135" s="329"/>
      <c r="AD135" s="329"/>
      <c r="AE135" s="448"/>
      <c r="AF135" s="448"/>
      <c r="AG135" s="448"/>
      <c r="AH135" s="448"/>
      <c r="AI135" s="448"/>
      <c r="AJ135" s="448"/>
      <c r="AK135" s="329"/>
      <c r="AL135" s="187"/>
      <c r="AM135" s="18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</row>
    <row r="136" spans="1:63" ht="15" customHeight="1" x14ac:dyDescent="0.25">
      <c r="A136" s="307" t="s">
        <v>116</v>
      </c>
      <c r="B136" s="186"/>
      <c r="C136" s="308"/>
      <c r="D136" s="186"/>
      <c r="E136" s="313" t="s">
        <v>1721</v>
      </c>
      <c r="F136" s="212">
        <v>1</v>
      </c>
      <c r="G136" s="448"/>
      <c r="H136" s="448"/>
      <c r="I136" s="329"/>
      <c r="J136" s="447"/>
      <c r="K136" s="448"/>
      <c r="L136" s="448"/>
      <c r="M136" s="447"/>
      <c r="N136" s="447"/>
      <c r="O136" s="448"/>
      <c r="P136" s="447"/>
      <c r="Q136" s="447"/>
      <c r="R136" s="447"/>
      <c r="S136" s="448"/>
      <c r="T136" s="329"/>
      <c r="U136" s="329"/>
      <c r="V136" s="448"/>
      <c r="W136" s="448"/>
      <c r="X136" s="448"/>
      <c r="Y136" s="329"/>
      <c r="Z136" s="329"/>
      <c r="AA136" s="329"/>
      <c r="AB136" s="448"/>
      <c r="AC136" s="329"/>
      <c r="AD136" s="329"/>
      <c r="AE136" s="448"/>
      <c r="AF136" s="448"/>
      <c r="AG136" s="448"/>
      <c r="AH136" s="448"/>
      <c r="AI136" s="448"/>
      <c r="AJ136" s="448"/>
      <c r="AK136" s="329"/>
      <c r="AL136" s="187"/>
      <c r="AM136" s="18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</row>
    <row r="137" spans="1:63" ht="15" customHeight="1" x14ac:dyDescent="0.25">
      <c r="A137" s="307"/>
      <c r="B137" s="186"/>
      <c r="C137" s="308"/>
      <c r="D137" s="186"/>
      <c r="E137" s="186" t="s">
        <v>1722</v>
      </c>
      <c r="F137" s="212">
        <v>0</v>
      </c>
      <c r="G137" s="448"/>
      <c r="H137" s="448"/>
      <c r="I137" s="329"/>
      <c r="J137" s="447"/>
      <c r="K137" s="448"/>
      <c r="L137" s="448"/>
      <c r="M137" s="447"/>
      <c r="N137" s="447"/>
      <c r="O137" s="448"/>
      <c r="P137" s="447"/>
      <c r="Q137" s="447"/>
      <c r="R137" s="447"/>
      <c r="S137" s="448"/>
      <c r="T137" s="329"/>
      <c r="U137" s="329"/>
      <c r="V137" s="448"/>
      <c r="W137" s="448"/>
      <c r="X137" s="448"/>
      <c r="Y137" s="329"/>
      <c r="Z137" s="329"/>
      <c r="AA137" s="329"/>
      <c r="AB137" s="448"/>
      <c r="AC137" s="329"/>
      <c r="AD137" s="329"/>
      <c r="AE137" s="448"/>
      <c r="AF137" s="448"/>
      <c r="AG137" s="448"/>
      <c r="AH137" s="448"/>
      <c r="AI137" s="448"/>
      <c r="AJ137" s="448"/>
      <c r="AK137" s="329"/>
      <c r="AL137" s="187"/>
      <c r="AM137" s="18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</row>
    <row r="138" spans="1:63" ht="15" customHeight="1" x14ac:dyDescent="0.25">
      <c r="A138" s="307"/>
      <c r="B138" s="186">
        <v>6</v>
      </c>
      <c r="C138" s="308" t="s">
        <v>1724</v>
      </c>
      <c r="D138" s="186"/>
      <c r="E138" s="186" t="s">
        <v>1725</v>
      </c>
      <c r="F138" s="212">
        <v>5</v>
      </c>
      <c r="G138" s="448"/>
      <c r="H138" s="448"/>
      <c r="I138" s="329">
        <v>5</v>
      </c>
      <c r="J138" s="447"/>
      <c r="K138" s="448"/>
      <c r="L138" s="448"/>
      <c r="M138" s="447"/>
      <c r="N138" s="447"/>
      <c r="O138" s="448"/>
      <c r="P138" s="447"/>
      <c r="Q138" s="447"/>
      <c r="R138" s="447"/>
      <c r="S138" s="448"/>
      <c r="T138" s="329">
        <v>5</v>
      </c>
      <c r="U138" s="329">
        <v>5</v>
      </c>
      <c r="V138" s="448"/>
      <c r="W138" s="448"/>
      <c r="X138" s="448"/>
      <c r="Y138" s="329">
        <v>5</v>
      </c>
      <c r="Z138" s="329">
        <v>5</v>
      </c>
      <c r="AA138" s="329">
        <v>5</v>
      </c>
      <c r="AB138" s="448"/>
      <c r="AC138" s="329">
        <v>5</v>
      </c>
      <c r="AD138" s="329"/>
      <c r="AE138" s="448"/>
      <c r="AF138" s="448"/>
      <c r="AG138" s="448"/>
      <c r="AH138" s="448"/>
      <c r="AI138" s="448"/>
      <c r="AJ138" s="448"/>
      <c r="AK138" s="329"/>
      <c r="AL138" s="187"/>
      <c r="AM138" s="18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</row>
    <row r="139" spans="1:63" ht="15" customHeight="1" x14ac:dyDescent="0.25">
      <c r="A139" s="307" t="s">
        <v>116</v>
      </c>
      <c r="B139" s="186"/>
      <c r="C139" s="308" t="s">
        <v>1726</v>
      </c>
      <c r="D139" s="186"/>
      <c r="E139" s="186" t="s">
        <v>1727</v>
      </c>
      <c r="F139" s="212">
        <v>3</v>
      </c>
      <c r="G139" s="448"/>
      <c r="H139" s="448"/>
      <c r="I139" s="329"/>
      <c r="J139" s="447"/>
      <c r="K139" s="448"/>
      <c r="L139" s="448"/>
      <c r="M139" s="447"/>
      <c r="N139" s="447"/>
      <c r="O139" s="448"/>
      <c r="P139" s="447"/>
      <c r="Q139" s="447"/>
      <c r="R139" s="447"/>
      <c r="S139" s="448"/>
      <c r="T139" s="329"/>
      <c r="U139" s="329"/>
      <c r="V139" s="448"/>
      <c r="W139" s="448"/>
      <c r="X139" s="448"/>
      <c r="Y139" s="329"/>
      <c r="Z139" s="329"/>
      <c r="AA139" s="329"/>
      <c r="AB139" s="448"/>
      <c r="AC139" s="329"/>
      <c r="AD139" s="329"/>
      <c r="AE139" s="448">
        <v>3</v>
      </c>
      <c r="AF139" s="448"/>
      <c r="AG139" s="448"/>
      <c r="AH139" s="448">
        <v>3</v>
      </c>
      <c r="AI139" s="448"/>
      <c r="AJ139" s="448"/>
      <c r="AK139" s="329"/>
      <c r="AL139" s="187"/>
      <c r="AM139" s="18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</row>
    <row r="140" spans="1:63" ht="15" customHeight="1" x14ac:dyDescent="0.25">
      <c r="A140" s="307"/>
      <c r="B140" s="186"/>
      <c r="C140" s="308"/>
      <c r="D140" s="186"/>
      <c r="E140" s="186" t="s">
        <v>1728</v>
      </c>
      <c r="F140" s="212">
        <v>1</v>
      </c>
      <c r="G140" s="448"/>
      <c r="H140" s="448"/>
      <c r="I140" s="329"/>
      <c r="J140" s="447"/>
      <c r="K140" s="448"/>
      <c r="L140" s="448"/>
      <c r="M140" s="447"/>
      <c r="N140" s="447"/>
      <c r="O140" s="448"/>
      <c r="P140" s="447"/>
      <c r="Q140" s="447"/>
      <c r="R140" s="447"/>
      <c r="S140" s="448"/>
      <c r="T140" s="329"/>
      <c r="U140" s="329"/>
      <c r="V140" s="448"/>
      <c r="W140" s="448"/>
      <c r="X140" s="448"/>
      <c r="Y140" s="329"/>
      <c r="Z140" s="329"/>
      <c r="AA140" s="329"/>
      <c r="AB140" s="448"/>
      <c r="AC140" s="329"/>
      <c r="AD140" s="329"/>
      <c r="AE140" s="448"/>
      <c r="AF140" s="448"/>
      <c r="AG140" s="448"/>
      <c r="AH140" s="448"/>
      <c r="AI140" s="448"/>
      <c r="AJ140" s="448">
        <v>1</v>
      </c>
      <c r="AK140" s="329"/>
      <c r="AL140" s="187"/>
      <c r="AM140" s="18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</row>
    <row r="141" spans="1:63" ht="15" customHeight="1" x14ac:dyDescent="0.25">
      <c r="A141" s="307"/>
      <c r="B141" s="186"/>
      <c r="C141" s="308"/>
      <c r="D141" s="186"/>
      <c r="E141" s="186" t="s">
        <v>1619</v>
      </c>
      <c r="F141" s="212">
        <v>0</v>
      </c>
      <c r="G141" s="448">
        <v>0</v>
      </c>
      <c r="H141" s="448">
        <v>0</v>
      </c>
      <c r="I141" s="329"/>
      <c r="J141" s="447">
        <v>0</v>
      </c>
      <c r="K141" s="448">
        <v>0</v>
      </c>
      <c r="L141" s="448">
        <v>0</v>
      </c>
      <c r="M141" s="447">
        <v>0</v>
      </c>
      <c r="N141" s="447">
        <v>0</v>
      </c>
      <c r="O141" s="448">
        <v>0</v>
      </c>
      <c r="P141" s="447">
        <v>0</v>
      </c>
      <c r="Q141" s="447">
        <v>0</v>
      </c>
      <c r="R141" s="447">
        <v>0</v>
      </c>
      <c r="S141" s="448">
        <v>0</v>
      </c>
      <c r="T141" s="329"/>
      <c r="U141" s="329"/>
      <c r="V141" s="448">
        <v>0</v>
      </c>
      <c r="W141" s="448">
        <v>0</v>
      </c>
      <c r="X141" s="448">
        <v>0</v>
      </c>
      <c r="Y141" s="329"/>
      <c r="Z141" s="329"/>
      <c r="AA141" s="329"/>
      <c r="AB141" s="448">
        <v>0</v>
      </c>
      <c r="AC141" s="329"/>
      <c r="AD141" s="329">
        <v>0</v>
      </c>
      <c r="AE141" s="448"/>
      <c r="AF141" s="448">
        <v>0</v>
      </c>
      <c r="AG141" s="448">
        <v>0</v>
      </c>
      <c r="AH141" s="448"/>
      <c r="AI141" s="448">
        <v>0</v>
      </c>
      <c r="AJ141" s="448"/>
      <c r="AK141" s="329">
        <v>0</v>
      </c>
      <c r="AL141" s="187"/>
      <c r="AM141" s="18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</row>
    <row r="142" spans="1:63" ht="15" customHeight="1" x14ac:dyDescent="0.25">
      <c r="A142" s="307" t="s">
        <v>116</v>
      </c>
      <c r="B142" s="186">
        <v>7</v>
      </c>
      <c r="C142" s="308" t="s">
        <v>1729</v>
      </c>
      <c r="D142" s="186"/>
      <c r="E142" s="313" t="s">
        <v>1711</v>
      </c>
      <c r="F142" s="212">
        <v>5</v>
      </c>
      <c r="G142" s="448"/>
      <c r="H142" s="448"/>
      <c r="I142" s="329"/>
      <c r="J142" s="447"/>
      <c r="K142" s="448"/>
      <c r="L142" s="448"/>
      <c r="M142" s="447"/>
      <c r="N142" s="447"/>
      <c r="O142" s="448"/>
      <c r="P142" s="447"/>
      <c r="Q142" s="447"/>
      <c r="R142" s="447"/>
      <c r="S142" s="448"/>
      <c r="T142" s="329">
        <v>5</v>
      </c>
      <c r="U142" s="329">
        <v>5</v>
      </c>
      <c r="V142" s="448"/>
      <c r="W142" s="448"/>
      <c r="X142" s="448"/>
      <c r="Y142" s="329">
        <v>5</v>
      </c>
      <c r="Z142" s="329">
        <v>5</v>
      </c>
      <c r="AA142" s="329">
        <v>5</v>
      </c>
      <c r="AB142" s="448"/>
      <c r="AC142" s="329"/>
      <c r="AD142" s="329"/>
      <c r="AE142" s="448"/>
      <c r="AF142" s="448"/>
      <c r="AG142" s="448"/>
      <c r="AH142" s="448"/>
      <c r="AI142" s="448"/>
      <c r="AJ142" s="448"/>
      <c r="AK142" s="329"/>
      <c r="AL142" s="187"/>
      <c r="AM142" s="18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</row>
    <row r="143" spans="1:63" ht="15" customHeight="1" x14ac:dyDescent="0.25">
      <c r="A143" s="307"/>
      <c r="B143" s="186"/>
      <c r="C143" s="308"/>
      <c r="D143" s="186"/>
      <c r="E143" s="313" t="s">
        <v>1713</v>
      </c>
      <c r="F143" s="212">
        <v>4</v>
      </c>
      <c r="G143" s="450"/>
      <c r="H143" s="450"/>
      <c r="I143" s="335"/>
      <c r="J143" s="449"/>
      <c r="K143" s="450"/>
      <c r="L143" s="450"/>
      <c r="M143" s="449"/>
      <c r="N143" s="449"/>
      <c r="O143" s="450"/>
      <c r="P143" s="449"/>
      <c r="Q143" s="449"/>
      <c r="R143" s="449"/>
      <c r="S143" s="450"/>
      <c r="T143" s="335"/>
      <c r="U143" s="335"/>
      <c r="V143" s="450"/>
      <c r="W143" s="450"/>
      <c r="X143" s="450"/>
      <c r="Y143" s="335"/>
      <c r="Z143" s="335"/>
      <c r="AA143" s="335"/>
      <c r="AB143" s="450"/>
      <c r="AC143" s="329"/>
      <c r="AD143" s="335"/>
      <c r="AE143" s="450"/>
      <c r="AF143" s="450"/>
      <c r="AG143" s="450"/>
      <c r="AH143" s="450">
        <v>4</v>
      </c>
      <c r="AI143" s="450">
        <v>4</v>
      </c>
      <c r="AJ143" s="450"/>
      <c r="AK143" s="335"/>
      <c r="AL143" s="187"/>
      <c r="AM143" s="18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</row>
    <row r="144" spans="1:63" ht="15" customHeight="1" x14ac:dyDescent="0.25">
      <c r="A144" s="307"/>
      <c r="B144" s="186"/>
      <c r="C144" s="308"/>
      <c r="D144" s="186"/>
      <c r="E144" s="313" t="s">
        <v>1714</v>
      </c>
      <c r="F144" s="311">
        <v>3</v>
      </c>
      <c r="G144" s="450"/>
      <c r="H144" s="450"/>
      <c r="I144" s="335"/>
      <c r="J144" s="449"/>
      <c r="K144" s="450"/>
      <c r="L144" s="450"/>
      <c r="M144" s="449">
        <v>3</v>
      </c>
      <c r="N144" s="449"/>
      <c r="O144" s="450"/>
      <c r="P144" s="449"/>
      <c r="Q144" s="449"/>
      <c r="R144" s="449"/>
      <c r="S144" s="450"/>
      <c r="T144" s="335"/>
      <c r="U144" s="335"/>
      <c r="V144" s="450">
        <v>3</v>
      </c>
      <c r="W144" s="450"/>
      <c r="X144" s="450"/>
      <c r="Y144" s="335"/>
      <c r="Z144" s="335"/>
      <c r="AA144" s="335"/>
      <c r="AB144" s="450"/>
      <c r="AC144" s="329">
        <v>3</v>
      </c>
      <c r="AD144" s="335"/>
      <c r="AE144" s="450">
        <v>3</v>
      </c>
      <c r="AF144" s="450"/>
      <c r="AG144" s="450"/>
      <c r="AH144" s="450"/>
      <c r="AI144" s="450"/>
      <c r="AJ144" s="450"/>
      <c r="AK144" s="335"/>
      <c r="AL144" s="187"/>
      <c r="AM144" s="18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</row>
    <row r="145" spans="1:63" ht="15" customHeight="1" x14ac:dyDescent="0.25">
      <c r="A145" s="308"/>
      <c r="B145" s="186"/>
      <c r="C145" s="688"/>
      <c r="D145" s="517"/>
      <c r="E145" s="313" t="s">
        <v>1715</v>
      </c>
      <c r="F145" s="311">
        <v>2</v>
      </c>
      <c r="G145" s="450">
        <v>2</v>
      </c>
      <c r="H145" s="450">
        <v>2</v>
      </c>
      <c r="I145" s="335"/>
      <c r="J145" s="449">
        <v>2</v>
      </c>
      <c r="K145" s="450">
        <v>2</v>
      </c>
      <c r="L145" s="450">
        <v>2</v>
      </c>
      <c r="M145" s="449"/>
      <c r="N145" s="449"/>
      <c r="O145" s="450">
        <v>2</v>
      </c>
      <c r="P145" s="449"/>
      <c r="Q145" s="449"/>
      <c r="R145" s="449">
        <v>2</v>
      </c>
      <c r="S145" s="450">
        <v>2</v>
      </c>
      <c r="T145" s="335"/>
      <c r="U145" s="335"/>
      <c r="V145" s="450"/>
      <c r="W145" s="450">
        <v>2</v>
      </c>
      <c r="X145" s="450"/>
      <c r="Y145" s="335"/>
      <c r="Z145" s="335"/>
      <c r="AA145" s="335"/>
      <c r="AB145" s="450">
        <v>2</v>
      </c>
      <c r="AC145" s="335"/>
      <c r="AD145" s="335"/>
      <c r="AE145" s="450"/>
      <c r="AF145" s="450"/>
      <c r="AG145" s="450"/>
      <c r="AH145" s="450"/>
      <c r="AI145" s="450"/>
      <c r="AJ145" s="450"/>
      <c r="AK145" s="335"/>
      <c r="AL145" s="187"/>
      <c r="AM145" s="18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</row>
    <row r="146" spans="1:63" ht="15" customHeight="1" x14ac:dyDescent="0.25">
      <c r="A146" s="307"/>
      <c r="B146" s="186"/>
      <c r="C146" s="337"/>
      <c r="D146" s="332"/>
      <c r="E146" s="313" t="s">
        <v>1721</v>
      </c>
      <c r="F146" s="311">
        <v>1</v>
      </c>
      <c r="G146" s="450"/>
      <c r="H146" s="450"/>
      <c r="I146" s="335"/>
      <c r="J146" s="449"/>
      <c r="K146" s="450"/>
      <c r="L146" s="450"/>
      <c r="M146" s="449"/>
      <c r="N146" s="449"/>
      <c r="O146" s="450"/>
      <c r="P146" s="449"/>
      <c r="Q146" s="449">
        <v>1</v>
      </c>
      <c r="R146" s="449"/>
      <c r="S146" s="450"/>
      <c r="T146" s="335"/>
      <c r="U146" s="335"/>
      <c r="V146" s="450"/>
      <c r="W146" s="450"/>
      <c r="X146" s="450"/>
      <c r="Y146" s="335"/>
      <c r="Z146" s="335"/>
      <c r="AA146" s="335"/>
      <c r="AB146" s="450"/>
      <c r="AC146" s="335"/>
      <c r="AD146" s="335"/>
      <c r="AE146" s="450"/>
      <c r="AF146" s="450"/>
      <c r="AG146" s="450"/>
      <c r="AH146" s="450"/>
      <c r="AI146" s="450"/>
      <c r="AJ146" s="450"/>
      <c r="AK146" s="335"/>
      <c r="AL146" s="187"/>
      <c r="AM146" s="18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</row>
    <row r="147" spans="1:63" ht="15" customHeight="1" x14ac:dyDescent="0.25">
      <c r="A147" s="307"/>
      <c r="B147" s="186"/>
      <c r="C147" s="308"/>
      <c r="D147" s="186"/>
      <c r="E147" s="186" t="s">
        <v>1722</v>
      </c>
      <c r="F147" s="311">
        <v>0</v>
      </c>
      <c r="G147" s="450"/>
      <c r="H147" s="450"/>
      <c r="I147" s="335">
        <v>0</v>
      </c>
      <c r="J147" s="449"/>
      <c r="K147" s="450"/>
      <c r="L147" s="450"/>
      <c r="M147" s="449"/>
      <c r="N147" s="449">
        <v>0</v>
      </c>
      <c r="O147" s="450"/>
      <c r="P147" s="449">
        <v>0</v>
      </c>
      <c r="Q147" s="449"/>
      <c r="R147" s="449"/>
      <c r="S147" s="450"/>
      <c r="T147" s="335"/>
      <c r="U147" s="335"/>
      <c r="V147" s="450"/>
      <c r="W147" s="450"/>
      <c r="X147" s="450">
        <v>0</v>
      </c>
      <c r="Y147" s="335"/>
      <c r="Z147" s="335"/>
      <c r="AA147" s="335"/>
      <c r="AB147" s="450"/>
      <c r="AC147" s="335"/>
      <c r="AD147" s="335">
        <v>0</v>
      </c>
      <c r="AE147" s="450"/>
      <c r="AF147" s="450">
        <v>0</v>
      </c>
      <c r="AG147" s="450">
        <v>0</v>
      </c>
      <c r="AH147" s="450"/>
      <c r="AI147" s="450"/>
      <c r="AJ147" s="450">
        <v>0</v>
      </c>
      <c r="AK147" s="335">
        <v>0</v>
      </c>
      <c r="AL147" s="187"/>
      <c r="AM147" s="18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</row>
    <row r="148" spans="1:63" ht="15" customHeight="1" x14ac:dyDescent="0.25">
      <c r="A148" s="308"/>
      <c r="B148" s="186">
        <v>8</v>
      </c>
      <c r="C148" s="337" t="s">
        <v>1730</v>
      </c>
      <c r="D148" s="332"/>
      <c r="E148" s="313" t="s">
        <v>1731</v>
      </c>
      <c r="F148" s="311">
        <v>3</v>
      </c>
      <c r="G148" s="450"/>
      <c r="H148" s="450"/>
      <c r="I148" s="335"/>
      <c r="J148" s="449"/>
      <c r="K148" s="450"/>
      <c r="L148" s="450"/>
      <c r="M148" s="449"/>
      <c r="N148" s="449"/>
      <c r="O148" s="450"/>
      <c r="P148" s="449"/>
      <c r="Q148" s="449"/>
      <c r="R148" s="449"/>
      <c r="S148" s="450"/>
      <c r="T148" s="335"/>
      <c r="U148" s="335"/>
      <c r="V148" s="450"/>
      <c r="W148" s="450"/>
      <c r="X148" s="450"/>
      <c r="Y148" s="335">
        <v>3</v>
      </c>
      <c r="Z148" s="335"/>
      <c r="AA148" s="335">
        <v>3</v>
      </c>
      <c r="AB148" s="450"/>
      <c r="AC148" s="335"/>
      <c r="AD148" s="335"/>
      <c r="AE148" s="450"/>
      <c r="AF148" s="450"/>
      <c r="AG148" s="450"/>
      <c r="AH148" s="450"/>
      <c r="AI148" s="450"/>
      <c r="AJ148" s="450"/>
      <c r="AK148" s="335"/>
      <c r="AL148" s="187"/>
      <c r="AM148" s="18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</row>
    <row r="149" spans="1:63" ht="15" customHeight="1" x14ac:dyDescent="0.25">
      <c r="A149" s="307"/>
      <c r="B149" s="186"/>
      <c r="C149" s="337" t="s">
        <v>1732</v>
      </c>
      <c r="D149" s="332"/>
      <c r="E149" s="313" t="s">
        <v>1733</v>
      </c>
      <c r="F149" s="311">
        <v>2</v>
      </c>
      <c r="G149" s="450"/>
      <c r="H149" s="450"/>
      <c r="I149" s="335"/>
      <c r="J149" s="449"/>
      <c r="K149" s="450"/>
      <c r="L149" s="450"/>
      <c r="M149" s="449"/>
      <c r="N149" s="449"/>
      <c r="O149" s="450"/>
      <c r="P149" s="449"/>
      <c r="Q149" s="449">
        <v>2</v>
      </c>
      <c r="R149" s="449"/>
      <c r="S149" s="450"/>
      <c r="T149" s="335">
        <v>2</v>
      </c>
      <c r="U149" s="335">
        <v>2</v>
      </c>
      <c r="V149" s="450"/>
      <c r="W149" s="450"/>
      <c r="X149" s="450"/>
      <c r="Y149" s="335"/>
      <c r="Z149" s="335">
        <v>2</v>
      </c>
      <c r="AA149" s="335"/>
      <c r="AB149" s="450"/>
      <c r="AC149" s="335"/>
      <c r="AD149" s="335"/>
      <c r="AE149" s="450">
        <v>2</v>
      </c>
      <c r="AF149" s="450"/>
      <c r="AG149" s="450"/>
      <c r="AH149" s="450"/>
      <c r="AI149" s="450">
        <v>2</v>
      </c>
      <c r="AJ149" s="450"/>
      <c r="AK149" s="335"/>
      <c r="AL149" s="187"/>
      <c r="AM149" s="18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</row>
    <row r="150" spans="1:63" ht="15" customHeight="1" x14ac:dyDescent="0.25">
      <c r="A150" s="307"/>
      <c r="B150" s="186"/>
      <c r="C150" s="308" t="s">
        <v>1734</v>
      </c>
      <c r="D150" s="186"/>
      <c r="E150" s="313" t="s">
        <v>1735</v>
      </c>
      <c r="F150" s="311">
        <v>1</v>
      </c>
      <c r="G150" s="450">
        <v>1</v>
      </c>
      <c r="H150" s="450">
        <v>1</v>
      </c>
      <c r="I150" s="335">
        <v>1</v>
      </c>
      <c r="J150" s="449">
        <v>1</v>
      </c>
      <c r="K150" s="450">
        <v>1</v>
      </c>
      <c r="L150" s="450">
        <v>1</v>
      </c>
      <c r="M150" s="449">
        <v>1</v>
      </c>
      <c r="N150" s="449">
        <v>1</v>
      </c>
      <c r="O150" s="450">
        <v>1</v>
      </c>
      <c r="P150" s="449">
        <v>1</v>
      </c>
      <c r="Q150" s="449"/>
      <c r="R150" s="449">
        <v>1</v>
      </c>
      <c r="S150" s="450">
        <v>1</v>
      </c>
      <c r="T150" s="335"/>
      <c r="U150" s="335"/>
      <c r="V150" s="450">
        <v>1</v>
      </c>
      <c r="W150" s="450">
        <v>1</v>
      </c>
      <c r="X150" s="450">
        <v>1</v>
      </c>
      <c r="Y150" s="335"/>
      <c r="Z150" s="335"/>
      <c r="AA150" s="335"/>
      <c r="AB150" s="450">
        <v>1</v>
      </c>
      <c r="AC150" s="335">
        <v>1</v>
      </c>
      <c r="AD150" s="335"/>
      <c r="AE150" s="450"/>
      <c r="AF150" s="450">
        <v>1</v>
      </c>
      <c r="AG150" s="450">
        <v>1</v>
      </c>
      <c r="AH150" s="450">
        <v>1</v>
      </c>
      <c r="AI150" s="450"/>
      <c r="AJ150" s="450">
        <v>1</v>
      </c>
      <c r="AK150" s="335">
        <v>1</v>
      </c>
      <c r="AL150" s="187"/>
      <c r="AM150" s="18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</row>
    <row r="151" spans="1:63" ht="15" customHeight="1" x14ac:dyDescent="0.25">
      <c r="A151" s="338"/>
      <c r="B151" s="184"/>
      <c r="C151" s="308" t="s">
        <v>1736</v>
      </c>
      <c r="D151" s="186"/>
      <c r="E151" s="186" t="s">
        <v>1619</v>
      </c>
      <c r="F151" s="212">
        <v>0</v>
      </c>
      <c r="G151" s="448"/>
      <c r="H151" s="448"/>
      <c r="I151" s="329"/>
      <c r="J151" s="329"/>
      <c r="K151" s="448"/>
      <c r="L151" s="448"/>
      <c r="M151" s="447"/>
      <c r="N151" s="447"/>
      <c r="O151" s="448"/>
      <c r="P151" s="447"/>
      <c r="Q151" s="447"/>
      <c r="R151" s="447"/>
      <c r="S151" s="448"/>
      <c r="T151" s="329"/>
      <c r="U151" s="329"/>
      <c r="V151" s="448"/>
      <c r="W151" s="448"/>
      <c r="X151" s="448"/>
      <c r="Y151" s="329"/>
      <c r="Z151" s="329"/>
      <c r="AA151" s="329"/>
      <c r="AB151" s="448"/>
      <c r="AC151" s="329"/>
      <c r="AD151" s="329">
        <v>0</v>
      </c>
      <c r="AE151" s="448"/>
      <c r="AF151" s="448"/>
      <c r="AG151" s="448"/>
      <c r="AH151" s="448"/>
      <c r="AI151" s="448"/>
      <c r="AJ151" s="448"/>
      <c r="AK151" s="329"/>
      <c r="AL151" s="187"/>
      <c r="AM151" s="18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</row>
    <row r="152" spans="1:63" ht="15" customHeight="1" x14ac:dyDescent="0.25">
      <c r="A152" s="307"/>
      <c r="B152" s="186"/>
      <c r="C152" s="308" t="s">
        <v>1737</v>
      </c>
      <c r="D152" s="186"/>
      <c r="E152" s="186"/>
      <c r="F152" s="212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87"/>
      <c r="AM152" s="18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</row>
    <row r="153" spans="1:63" ht="15" customHeight="1" x14ac:dyDescent="0.25">
      <c r="A153" s="307"/>
      <c r="B153" s="186"/>
      <c r="C153" s="308" t="s">
        <v>1738</v>
      </c>
      <c r="D153" s="186"/>
      <c r="E153" s="186"/>
      <c r="F153" s="212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87"/>
      <c r="AM153" s="18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</row>
    <row r="154" spans="1:63" ht="15" customHeight="1" x14ac:dyDescent="0.25">
      <c r="A154" s="307"/>
      <c r="B154" s="186"/>
      <c r="C154" s="308" t="s">
        <v>1739</v>
      </c>
      <c r="D154" s="186"/>
      <c r="E154" s="186"/>
      <c r="F154" s="212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87"/>
      <c r="AM154" s="18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</row>
    <row r="155" spans="1:63" ht="15" customHeight="1" x14ac:dyDescent="0.25">
      <c r="A155" s="338"/>
      <c r="B155" s="184"/>
      <c r="C155" s="308" t="s">
        <v>1740</v>
      </c>
      <c r="D155" s="186"/>
      <c r="E155" s="186"/>
      <c r="F155" s="212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87"/>
      <c r="AM155" s="18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</row>
    <row r="156" spans="1:63" ht="15" customHeight="1" x14ac:dyDescent="0.25">
      <c r="A156" s="308"/>
      <c r="B156" s="186"/>
      <c r="C156" s="308"/>
      <c r="D156" s="186"/>
      <c r="E156" s="313"/>
      <c r="F156" s="311"/>
      <c r="G156" s="304"/>
      <c r="H156" s="304"/>
      <c r="I156" s="304"/>
      <c r="J156" s="304"/>
      <c r="K156" s="304"/>
      <c r="L156" s="304"/>
      <c r="M156" s="304"/>
      <c r="N156" s="304"/>
      <c r="O156" s="304"/>
      <c r="P156" s="304"/>
      <c r="Q156" s="304"/>
      <c r="R156" s="304"/>
      <c r="S156" s="304"/>
      <c r="T156" s="304"/>
      <c r="U156" s="304"/>
      <c r="V156" s="304"/>
      <c r="W156" s="304"/>
      <c r="X156" s="304"/>
      <c r="Y156" s="196"/>
      <c r="Z156" s="304"/>
      <c r="AA156" s="304"/>
      <c r="AB156" s="304"/>
      <c r="AC156" s="304"/>
      <c r="AD156" s="304"/>
      <c r="AE156" s="304"/>
      <c r="AF156" s="304"/>
      <c r="AG156" s="304"/>
      <c r="AH156" s="304"/>
      <c r="AI156" s="304"/>
      <c r="AJ156" s="304"/>
      <c r="AK156" s="304"/>
      <c r="AL156" s="187"/>
      <c r="AM156" s="18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</row>
    <row r="157" spans="1:63" ht="15" customHeight="1" x14ac:dyDescent="0.25">
      <c r="A157" s="680" t="s">
        <v>1596</v>
      </c>
      <c r="B157" s="516"/>
      <c r="C157" s="516"/>
      <c r="D157" s="517"/>
      <c r="E157" s="211"/>
      <c r="F157" s="212">
        <v>100</v>
      </c>
      <c r="G157" s="304">
        <f t="shared" ref="G157:AL157" si="6">SUM(G14:G156)</f>
        <v>67</v>
      </c>
      <c r="H157" s="304">
        <f t="shared" si="6"/>
        <v>67</v>
      </c>
      <c r="I157" s="304">
        <f t="shared" si="6"/>
        <v>63</v>
      </c>
      <c r="J157" s="304">
        <f t="shared" si="6"/>
        <v>78</v>
      </c>
      <c r="K157" s="304">
        <f t="shared" si="6"/>
        <v>67</v>
      </c>
      <c r="L157" s="304">
        <f t="shared" si="6"/>
        <v>67</v>
      </c>
      <c r="M157" s="304">
        <f t="shared" si="6"/>
        <v>76</v>
      </c>
      <c r="N157" s="304">
        <f t="shared" si="6"/>
        <v>57</v>
      </c>
      <c r="O157" s="304">
        <f t="shared" si="6"/>
        <v>67</v>
      </c>
      <c r="P157" s="304">
        <f t="shared" si="6"/>
        <v>59</v>
      </c>
      <c r="Q157" s="304">
        <f t="shared" si="6"/>
        <v>67</v>
      </c>
      <c r="R157" s="304">
        <f t="shared" si="6"/>
        <v>67</v>
      </c>
      <c r="S157" s="304">
        <f t="shared" si="6"/>
        <v>67</v>
      </c>
      <c r="T157" s="304">
        <f t="shared" si="6"/>
        <v>79</v>
      </c>
      <c r="U157" s="304">
        <f t="shared" si="6"/>
        <v>73</v>
      </c>
      <c r="V157" s="304">
        <f t="shared" si="6"/>
        <v>77</v>
      </c>
      <c r="W157" s="304">
        <f t="shared" si="6"/>
        <v>67</v>
      </c>
      <c r="X157" s="304">
        <f t="shared" si="6"/>
        <v>55</v>
      </c>
      <c r="Y157" s="304">
        <f t="shared" si="6"/>
        <v>77</v>
      </c>
      <c r="Z157" s="304">
        <f t="shared" si="6"/>
        <v>70</v>
      </c>
      <c r="AA157" s="304">
        <f t="shared" si="6"/>
        <v>77</v>
      </c>
      <c r="AB157" s="304">
        <f t="shared" si="6"/>
        <v>67</v>
      </c>
      <c r="AC157" s="304">
        <f t="shared" si="6"/>
        <v>62</v>
      </c>
      <c r="AD157" s="304">
        <f t="shared" si="6"/>
        <v>63</v>
      </c>
      <c r="AE157" s="304">
        <f t="shared" si="6"/>
        <v>77</v>
      </c>
      <c r="AF157" s="304">
        <f t="shared" si="6"/>
        <v>65</v>
      </c>
      <c r="AG157" s="304">
        <f t="shared" si="6"/>
        <v>65</v>
      </c>
      <c r="AH157" s="304">
        <f t="shared" si="6"/>
        <v>80</v>
      </c>
      <c r="AI157" s="304">
        <f t="shared" si="6"/>
        <v>71</v>
      </c>
      <c r="AJ157" s="304">
        <f t="shared" si="6"/>
        <v>68</v>
      </c>
      <c r="AK157" s="304">
        <f t="shared" si="6"/>
        <v>60</v>
      </c>
      <c r="AL157" s="187">
        <f t="shared" si="6"/>
        <v>0</v>
      </c>
      <c r="AM157" s="18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</row>
    <row r="158" spans="1:63" ht="15.75" customHeight="1" x14ac:dyDescent="0.25">
      <c r="A158" s="680" t="s">
        <v>1415</v>
      </c>
      <c r="B158" s="516"/>
      <c r="C158" s="516"/>
      <c r="D158" s="517"/>
      <c r="E158" s="211"/>
      <c r="F158" s="212"/>
      <c r="G158" s="213" t="str">
        <f t="shared" ref="G158:AL158" si="7">IF(G157&gt;=80,"I",IF(G157&gt;=60,"II",IF(G157&gt;=40,"III",IF(G157&gt;=1,"IV"," "))))</f>
        <v>II</v>
      </c>
      <c r="H158" s="213" t="str">
        <f t="shared" si="7"/>
        <v>II</v>
      </c>
      <c r="I158" s="213" t="str">
        <f t="shared" si="7"/>
        <v>II</v>
      </c>
      <c r="J158" s="213" t="str">
        <f t="shared" si="7"/>
        <v>II</v>
      </c>
      <c r="K158" s="213" t="str">
        <f t="shared" si="7"/>
        <v>II</v>
      </c>
      <c r="L158" s="213" t="str">
        <f t="shared" si="7"/>
        <v>II</v>
      </c>
      <c r="M158" s="213" t="str">
        <f t="shared" si="7"/>
        <v>II</v>
      </c>
      <c r="N158" s="213" t="str">
        <f t="shared" si="7"/>
        <v>III</v>
      </c>
      <c r="O158" s="213" t="str">
        <f t="shared" si="7"/>
        <v>II</v>
      </c>
      <c r="P158" s="213" t="str">
        <f t="shared" si="7"/>
        <v>III</v>
      </c>
      <c r="Q158" s="213" t="str">
        <f t="shared" si="7"/>
        <v>II</v>
      </c>
      <c r="R158" s="213" t="str">
        <f t="shared" si="7"/>
        <v>II</v>
      </c>
      <c r="S158" s="213" t="str">
        <f t="shared" si="7"/>
        <v>II</v>
      </c>
      <c r="T158" s="213" t="str">
        <f t="shared" si="7"/>
        <v>II</v>
      </c>
      <c r="U158" s="213" t="str">
        <f t="shared" si="7"/>
        <v>II</v>
      </c>
      <c r="V158" s="213" t="str">
        <f t="shared" si="7"/>
        <v>II</v>
      </c>
      <c r="W158" s="213" t="str">
        <f t="shared" si="7"/>
        <v>II</v>
      </c>
      <c r="X158" s="213" t="str">
        <f t="shared" si="7"/>
        <v>III</v>
      </c>
      <c r="Y158" s="213" t="str">
        <f t="shared" si="7"/>
        <v>II</v>
      </c>
      <c r="Z158" s="213" t="str">
        <f t="shared" si="7"/>
        <v>II</v>
      </c>
      <c r="AA158" s="213" t="str">
        <f t="shared" si="7"/>
        <v>II</v>
      </c>
      <c r="AB158" s="213" t="str">
        <f t="shared" si="7"/>
        <v>II</v>
      </c>
      <c r="AC158" s="213" t="str">
        <f t="shared" si="7"/>
        <v>II</v>
      </c>
      <c r="AD158" s="213" t="str">
        <f t="shared" si="7"/>
        <v>II</v>
      </c>
      <c r="AE158" s="213" t="str">
        <f t="shared" si="7"/>
        <v>II</v>
      </c>
      <c r="AF158" s="213" t="str">
        <f t="shared" si="7"/>
        <v>II</v>
      </c>
      <c r="AG158" s="213" t="str">
        <f t="shared" si="7"/>
        <v>II</v>
      </c>
      <c r="AH158" s="213" t="str">
        <f t="shared" si="7"/>
        <v>I</v>
      </c>
      <c r="AI158" s="213" t="str">
        <f t="shared" si="7"/>
        <v>II</v>
      </c>
      <c r="AJ158" s="213" t="str">
        <f t="shared" si="7"/>
        <v>II</v>
      </c>
      <c r="AK158" s="213" t="str">
        <f t="shared" si="7"/>
        <v>II</v>
      </c>
      <c r="AL158" s="213" t="str">
        <f t="shared" si="7"/>
        <v xml:space="preserve"> </v>
      </c>
      <c r="AM158" s="18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</row>
    <row r="159" spans="1:63" ht="15.75" customHeigh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 t="s">
        <v>1741</v>
      </c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8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</row>
    <row r="160" spans="1:63" ht="15.75" customHeight="1" x14ac:dyDescent="0.25">
      <c r="A160" s="13"/>
      <c r="B160" s="13"/>
      <c r="C160" s="220" t="s">
        <v>1074</v>
      </c>
      <c r="D160" s="220" t="s">
        <v>1742</v>
      </c>
      <c r="E160" s="220"/>
      <c r="F160" s="221" t="s">
        <v>1075</v>
      </c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221"/>
      <c r="T160" s="221"/>
      <c r="U160" s="221"/>
      <c r="V160" s="13"/>
      <c r="W160" s="220"/>
      <c r="X160" s="13"/>
      <c r="Y160" s="606" t="s">
        <v>896</v>
      </c>
      <c r="Z160" s="516"/>
      <c r="AA160" s="516"/>
      <c r="AB160" s="516"/>
      <c r="AC160" s="516"/>
      <c r="AD160" s="328"/>
      <c r="AE160" s="328"/>
      <c r="AF160" s="188" t="s">
        <v>897</v>
      </c>
      <c r="AG160" s="175">
        <f t="shared" ref="AG160:AG163" si="8">AQ15+AQ22+AQ29+AQ36</f>
        <v>1</v>
      </c>
      <c r="AH160" s="339"/>
      <c r="AI160" s="340"/>
      <c r="AJ160" s="199"/>
      <c r="AK160" s="199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</row>
    <row r="161" spans="1:63" ht="15.75" customHeight="1" x14ac:dyDescent="0.25">
      <c r="A161" s="13"/>
      <c r="B161" s="13"/>
      <c r="C161" s="13"/>
      <c r="D161" s="220" t="s">
        <v>1743</v>
      </c>
      <c r="E161" s="220"/>
      <c r="F161" s="221" t="s">
        <v>1077</v>
      </c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221"/>
      <c r="T161" s="221"/>
      <c r="U161" s="221"/>
      <c r="V161" s="13"/>
      <c r="W161" s="220"/>
      <c r="X161" s="13"/>
      <c r="Y161" s="606" t="s">
        <v>896</v>
      </c>
      <c r="Z161" s="516"/>
      <c r="AA161" s="516"/>
      <c r="AB161" s="516"/>
      <c r="AC161" s="516"/>
      <c r="AD161" s="328"/>
      <c r="AE161" s="328"/>
      <c r="AF161" s="188" t="s">
        <v>900</v>
      </c>
      <c r="AG161" s="175">
        <f t="shared" si="8"/>
        <v>27</v>
      </c>
      <c r="AH161" s="339"/>
      <c r="AI161" s="340"/>
      <c r="AJ161" s="199"/>
      <c r="AK161" s="199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</row>
    <row r="162" spans="1:63" ht="15.75" customHeight="1" x14ac:dyDescent="0.25">
      <c r="A162" s="13"/>
      <c r="B162" s="13"/>
      <c r="C162" s="13"/>
      <c r="D162" s="220" t="s">
        <v>1744</v>
      </c>
      <c r="E162" s="220"/>
      <c r="F162" s="221" t="s">
        <v>1079</v>
      </c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221"/>
      <c r="T162" s="221"/>
      <c r="U162" s="221"/>
      <c r="V162" s="13"/>
      <c r="W162" s="220"/>
      <c r="X162" s="13"/>
      <c r="Y162" s="606" t="s">
        <v>902</v>
      </c>
      <c r="Z162" s="516"/>
      <c r="AA162" s="516"/>
      <c r="AB162" s="516"/>
      <c r="AC162" s="516"/>
      <c r="AD162" s="328"/>
      <c r="AE162" s="328"/>
      <c r="AF162" s="188" t="s">
        <v>903</v>
      </c>
      <c r="AG162" s="175">
        <f t="shared" si="8"/>
        <v>3</v>
      </c>
      <c r="AH162" s="339"/>
      <c r="AI162" s="340"/>
      <c r="AJ162" s="199"/>
      <c r="AK162" s="199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</row>
    <row r="163" spans="1:63" ht="15.75" customHeight="1" x14ac:dyDescent="0.25">
      <c r="A163" s="13"/>
      <c r="B163" s="13"/>
      <c r="C163" s="13"/>
      <c r="D163" s="220" t="s">
        <v>1745</v>
      </c>
      <c r="E163" s="220"/>
      <c r="F163" s="221" t="s">
        <v>1081</v>
      </c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221"/>
      <c r="T163" s="221"/>
      <c r="U163" s="221"/>
      <c r="V163" s="13"/>
      <c r="W163" s="220"/>
      <c r="X163" s="13"/>
      <c r="Y163" s="606" t="s">
        <v>896</v>
      </c>
      <c r="Z163" s="516"/>
      <c r="AA163" s="516"/>
      <c r="AB163" s="516"/>
      <c r="AC163" s="516"/>
      <c r="AD163" s="341"/>
      <c r="AE163" s="341"/>
      <c r="AF163" s="194" t="s">
        <v>906</v>
      </c>
      <c r="AG163" s="175">
        <f t="shared" si="8"/>
        <v>0</v>
      </c>
      <c r="AH163" s="342"/>
      <c r="AI163" s="340"/>
      <c r="AJ163" s="199"/>
      <c r="AK163" s="199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</row>
    <row r="164" spans="1:63" ht="15.75" customHeigh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604" t="s">
        <v>908</v>
      </c>
      <c r="Z164" s="516"/>
      <c r="AA164" s="516"/>
      <c r="AB164" s="516"/>
      <c r="AC164" s="516"/>
      <c r="AD164" s="343"/>
      <c r="AE164" s="343"/>
      <c r="AF164" s="223"/>
      <c r="AG164" s="224">
        <f>SUM(AG160:AG163)</f>
        <v>31</v>
      </c>
      <c r="AH164" s="339"/>
      <c r="AI164" s="344"/>
      <c r="AJ164" s="345"/>
      <c r="AK164" s="345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</row>
    <row r="165" spans="1:63" ht="12.75" customHeigh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</row>
    <row r="166" spans="1:63" ht="12.75" customHeigh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</row>
    <row r="167" spans="1:63" ht="12.75" customHeigh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</row>
    <row r="168" spans="1:63" ht="12.75" customHeigh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</row>
    <row r="169" spans="1:63" ht="12.75" customHeigh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</row>
    <row r="170" spans="1:63" ht="12.75" customHeigh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</row>
    <row r="171" spans="1:63" ht="12.75" customHeigh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</row>
    <row r="172" spans="1:63" ht="12.75" customHeigh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</row>
    <row r="173" spans="1:63" ht="12.75" customHeigh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</row>
    <row r="174" spans="1:63" ht="12.75" customHeigh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</row>
    <row r="175" spans="1:63" ht="12.75" customHeigh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</row>
    <row r="176" spans="1:63" ht="12.75" customHeigh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</row>
    <row r="177" spans="1:63" ht="12.75" customHeigh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</row>
    <row r="178" spans="1:63" ht="12.75" customHeigh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</row>
    <row r="179" spans="1:63" ht="12.75" customHeigh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</row>
    <row r="180" spans="1:63" ht="12.75" customHeigh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</row>
    <row r="181" spans="1:63" ht="12.75" customHeigh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</row>
    <row r="182" spans="1:63" ht="12.75" customHeigh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</row>
    <row r="183" spans="1:63" ht="12.75" customHeigh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</row>
    <row r="184" spans="1:63" ht="12.75" customHeigh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</row>
    <row r="185" spans="1:63" ht="12.75" customHeigh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</row>
    <row r="186" spans="1:63" ht="12.75" customHeigh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</row>
    <row r="187" spans="1:63" ht="12.75" customHeigh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</row>
    <row r="188" spans="1:63" ht="12.75" customHeigh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</row>
    <row r="189" spans="1:63" ht="12.75" customHeigh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</row>
    <row r="190" spans="1:63" ht="12.75" customHeigh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</row>
    <row r="191" spans="1:63" ht="12.75" customHeigh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</row>
    <row r="192" spans="1:63" ht="12.75" customHeigh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</row>
    <row r="193" spans="1:63" ht="12.75" customHeigh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</row>
    <row r="194" spans="1:63" ht="12.75" customHeigh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</row>
    <row r="195" spans="1:63" ht="12.75" customHeigh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</row>
    <row r="196" spans="1:63" ht="12.75" customHeigh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</row>
    <row r="197" spans="1:63" ht="12.75" customHeigh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</row>
    <row r="198" spans="1:63" ht="12.75" customHeigh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</row>
    <row r="199" spans="1:63" ht="12.75" customHeigh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</row>
    <row r="200" spans="1:63" ht="12.75" customHeigh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</row>
    <row r="201" spans="1:63" ht="12.75" customHeigh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</row>
    <row r="202" spans="1:63" ht="12.75" customHeigh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</row>
    <row r="203" spans="1:63" ht="12.75" customHeigh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</row>
    <row r="204" spans="1:63" ht="12.75" customHeigh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</row>
    <row r="205" spans="1:63" ht="12.75" customHeigh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</row>
    <row r="206" spans="1:63" ht="12.75" customHeigh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</row>
    <row r="207" spans="1:63" ht="12.75" customHeigh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</row>
    <row r="208" spans="1:63" ht="12.75" customHeigh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</row>
    <row r="209" spans="1:63" ht="12.75" customHeigh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</row>
    <row r="210" spans="1:63" ht="12.75" customHeigh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</row>
    <row r="211" spans="1:63" ht="12.75" customHeigh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</row>
    <row r="212" spans="1:63" ht="12.75" customHeigh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</row>
    <row r="213" spans="1:63" ht="12.75" customHeigh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</row>
    <row r="214" spans="1:63" ht="12.75" customHeigh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</row>
    <row r="215" spans="1:63" ht="12.75" customHeigh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</row>
    <row r="216" spans="1:63" ht="12.75" customHeigh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</row>
    <row r="217" spans="1:63" ht="12.75" customHeigh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</row>
    <row r="218" spans="1:63" ht="12.75" customHeigh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</row>
    <row r="219" spans="1:63" ht="12.75" customHeigh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</row>
    <row r="220" spans="1:63" ht="12.75" customHeigh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</row>
    <row r="221" spans="1:63" ht="12.75" customHeigh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</row>
    <row r="222" spans="1:63" ht="12.75" customHeigh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</row>
    <row r="223" spans="1:63" ht="12.75" customHeigh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</row>
    <row r="224" spans="1:63" ht="12.75" customHeigh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</row>
    <row r="225" spans="1:63" ht="12.75" customHeigh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</row>
    <row r="226" spans="1:63" ht="12.75" customHeigh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</row>
    <row r="227" spans="1:63" ht="12.75" customHeigh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</row>
    <row r="228" spans="1:63" ht="12.75" customHeigh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</row>
    <row r="229" spans="1:63" ht="12.75" customHeigh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</row>
    <row r="230" spans="1:63" ht="12.75" customHeigh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</row>
    <row r="231" spans="1:63" ht="12.75" customHeigh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</row>
    <row r="232" spans="1:63" ht="12.75" customHeigh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</row>
    <row r="233" spans="1:63" ht="12.75" customHeigh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</row>
    <row r="234" spans="1:63" ht="12.75" customHeigh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</row>
    <row r="235" spans="1:63" ht="12.75" customHeigh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</row>
    <row r="236" spans="1:63" ht="12.75" customHeigh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</row>
    <row r="237" spans="1:63" ht="12.75" customHeigh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</row>
    <row r="238" spans="1:63" ht="12.75" customHeigh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</row>
    <row r="239" spans="1:63" ht="12.75" customHeigh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</row>
    <row r="240" spans="1:63" ht="12.75" customHeigh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</row>
    <row r="241" spans="1:63" ht="12.75" customHeigh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</row>
    <row r="242" spans="1:63" ht="12.75" customHeigh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</row>
    <row r="243" spans="1:63" ht="12.75" customHeigh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</row>
    <row r="244" spans="1:63" ht="12.75" customHeigh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</row>
    <row r="245" spans="1:63" ht="12.75" customHeigh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</row>
    <row r="246" spans="1:63" ht="12.75" customHeigh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</row>
    <row r="247" spans="1:63" ht="12.75" customHeigh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</row>
    <row r="248" spans="1:63" ht="12.75" customHeigh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</row>
    <row r="249" spans="1:63" ht="12.75" customHeigh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</row>
    <row r="250" spans="1:63" ht="12.75" customHeigh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</row>
    <row r="251" spans="1:63" ht="12.75" customHeigh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</row>
    <row r="252" spans="1:63" ht="12.75" customHeigh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</row>
    <row r="253" spans="1:63" ht="12.75" customHeigh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</row>
    <row r="254" spans="1:63" ht="12.75" customHeigh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</row>
    <row r="255" spans="1:63" ht="12.75" customHeigh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</row>
    <row r="256" spans="1:63" ht="12.75" customHeigh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</row>
    <row r="257" spans="1:63" ht="12.75" customHeigh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</row>
    <row r="258" spans="1:63" ht="12.75" customHeigh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</row>
    <row r="259" spans="1:63" ht="12.75" customHeigh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</row>
    <row r="260" spans="1:63" ht="12.75" customHeigh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</row>
    <row r="261" spans="1:63" ht="12.75" customHeigh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</row>
    <row r="262" spans="1:63" ht="12.75" customHeigh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</row>
    <row r="263" spans="1:63" ht="12.75" customHeigh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</row>
    <row r="264" spans="1:63" ht="12.75" customHeigh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</row>
    <row r="265" spans="1:63" ht="12.75" customHeigh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</row>
    <row r="266" spans="1:63" ht="12.75" customHeigh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</row>
    <row r="267" spans="1:63" ht="12.75" customHeigh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</row>
    <row r="268" spans="1:63" ht="12.75" customHeigh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</row>
    <row r="269" spans="1:63" ht="12.75" customHeigh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</row>
    <row r="270" spans="1:63" ht="12.75" customHeigh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</row>
    <row r="271" spans="1:63" ht="12.75" customHeigh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</row>
    <row r="272" spans="1:63" ht="12.75" customHeigh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</row>
    <row r="273" spans="1:63" ht="12.75" customHeigh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</row>
    <row r="274" spans="1:63" ht="12.75" customHeigh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</row>
    <row r="275" spans="1:63" ht="12.75" customHeigh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</row>
    <row r="276" spans="1:63" ht="12.75" customHeigh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</row>
    <row r="277" spans="1:63" ht="12.75" customHeigh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</row>
    <row r="278" spans="1:63" ht="12.75" customHeigh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</row>
    <row r="279" spans="1:63" ht="12.75" customHeigh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</row>
    <row r="280" spans="1:63" ht="12.75" customHeigh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</row>
    <row r="281" spans="1:63" ht="12.75" customHeigh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</row>
    <row r="282" spans="1:63" ht="12.75" customHeigh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</row>
    <row r="283" spans="1:63" ht="12.75" customHeigh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</row>
    <row r="284" spans="1:63" ht="12.75" customHeigh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</row>
    <row r="285" spans="1:63" ht="12.75" customHeigh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</row>
    <row r="286" spans="1:63" ht="12.75" customHeigh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</row>
    <row r="287" spans="1:63" ht="12.75" customHeigh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</row>
    <row r="288" spans="1:63" ht="12.75" customHeigh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</row>
    <row r="289" spans="1:63" ht="12.75" customHeigh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</row>
    <row r="290" spans="1:63" ht="12.75" customHeigh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</row>
    <row r="291" spans="1:63" ht="12.75" customHeigh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</row>
    <row r="292" spans="1:63" ht="12.75" customHeigh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</row>
    <row r="293" spans="1:63" ht="12.75" customHeigh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</row>
    <row r="294" spans="1:63" ht="12.75" customHeigh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</row>
    <row r="295" spans="1:63" ht="12.75" customHeigh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</row>
    <row r="296" spans="1:63" ht="12.75" customHeigh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</row>
    <row r="297" spans="1:63" ht="12.75" customHeigh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</row>
    <row r="298" spans="1:63" ht="12.75" customHeigh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</row>
    <row r="299" spans="1:63" ht="12.75" customHeigh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</row>
    <row r="300" spans="1:63" ht="12.75" customHeigh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</row>
    <row r="301" spans="1:63" ht="12.75" customHeigh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</row>
    <row r="302" spans="1:63" ht="12.75" customHeigh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</row>
    <row r="303" spans="1:63" ht="12.75" customHeigh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</row>
    <row r="304" spans="1:63" ht="12.75" customHeigh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</row>
    <row r="305" spans="1:63" ht="12.75" customHeigh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</row>
    <row r="306" spans="1:63" ht="12.75" customHeigh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</row>
    <row r="307" spans="1:63" ht="12.75" customHeigh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</row>
    <row r="308" spans="1:63" ht="12.75" customHeigh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</row>
    <row r="309" spans="1:63" ht="12.75" customHeigh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</row>
    <row r="310" spans="1:63" ht="12.75" customHeigh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</row>
    <row r="311" spans="1:63" ht="12.75" customHeigh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</row>
    <row r="312" spans="1:63" ht="12.75" customHeigh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</row>
    <row r="313" spans="1:63" ht="12.75" customHeigh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</row>
    <row r="314" spans="1:63" ht="12.75" customHeigh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</row>
    <row r="315" spans="1:63" ht="12.75" customHeigh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</row>
    <row r="316" spans="1:63" ht="12.75" customHeigh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</row>
    <row r="317" spans="1:63" ht="12.75" customHeigh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</row>
    <row r="318" spans="1:63" ht="12.75" customHeigh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</row>
    <row r="319" spans="1:63" ht="12.75" customHeigh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</row>
    <row r="320" spans="1:63" ht="12.75" customHeigh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</row>
    <row r="321" spans="1:63" ht="12.75" customHeigh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</row>
    <row r="322" spans="1:63" ht="12.75" customHeigh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</row>
    <row r="323" spans="1:63" ht="12.75" customHeigh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</row>
    <row r="324" spans="1:63" ht="12.75" customHeigh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</row>
    <row r="325" spans="1:63" ht="12.75" customHeigh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</row>
    <row r="326" spans="1:63" ht="12.75" customHeigh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</row>
    <row r="327" spans="1:63" ht="12.75" customHeigh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</row>
    <row r="328" spans="1:63" ht="12.75" customHeigh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</row>
    <row r="329" spans="1:63" ht="12.75" customHeigh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</row>
    <row r="330" spans="1:63" ht="12.75" customHeigh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</row>
    <row r="331" spans="1:63" ht="12.75" customHeigh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</row>
    <row r="332" spans="1:63" ht="12.75" customHeigh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</row>
    <row r="333" spans="1:63" ht="12.75" customHeigh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</row>
    <row r="334" spans="1:63" ht="12.75" customHeigh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</row>
    <row r="335" spans="1:63" ht="12.75" customHeigh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</row>
    <row r="336" spans="1:63" ht="12.75" customHeigh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</row>
    <row r="337" spans="1:63" ht="12.75" customHeigh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</row>
    <row r="338" spans="1:63" ht="12.75" customHeigh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</row>
    <row r="339" spans="1:63" ht="12.75" customHeigh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</row>
    <row r="340" spans="1:63" ht="12.75" customHeigh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</row>
    <row r="341" spans="1:63" ht="12.75" customHeigh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</row>
    <row r="342" spans="1:63" ht="12.75" customHeigh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</row>
    <row r="343" spans="1:63" ht="12.75" customHeigh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</row>
    <row r="344" spans="1:63" ht="12.75" customHeigh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</row>
    <row r="345" spans="1:63" ht="12.75" customHeigh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</row>
    <row r="346" spans="1:63" ht="12.75" customHeigh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</row>
    <row r="347" spans="1:63" ht="12.75" customHeigh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</row>
    <row r="348" spans="1:63" ht="12.75" customHeigh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</row>
    <row r="349" spans="1:63" ht="12.75" customHeigh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</row>
    <row r="350" spans="1:63" ht="12.75" customHeigh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</row>
    <row r="351" spans="1:63" ht="12.75" customHeigh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</row>
    <row r="352" spans="1:63" ht="12.75" customHeigh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</row>
    <row r="353" spans="1:63" ht="12.75" customHeigh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</row>
    <row r="354" spans="1:63" ht="12.75" customHeigh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</row>
    <row r="355" spans="1:63" ht="12.75" customHeigh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</row>
    <row r="356" spans="1:63" ht="12.75" customHeigh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</row>
    <row r="357" spans="1:63" ht="12.75" customHeigh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</row>
    <row r="358" spans="1:63" ht="12.75" customHeigh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</row>
    <row r="359" spans="1:63" ht="12.75" customHeigh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</row>
    <row r="360" spans="1:63" ht="12.75" customHeigh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</row>
    <row r="361" spans="1:63" ht="12.75" customHeigh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</row>
    <row r="362" spans="1:63" ht="12.75" customHeigh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</row>
    <row r="363" spans="1:63" ht="12.75" customHeigh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</row>
    <row r="364" spans="1:63" ht="12.75" customHeigh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</row>
    <row r="365" spans="1:63" ht="12.75" customHeigh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</row>
    <row r="366" spans="1:63" ht="12.75" customHeigh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</row>
    <row r="367" spans="1:63" ht="12.75" customHeigh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</row>
    <row r="368" spans="1:63" ht="12.75" customHeigh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</row>
    <row r="369" spans="1:63" ht="12.75" customHeigh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</row>
    <row r="370" spans="1:63" ht="12.75" customHeigh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</row>
    <row r="371" spans="1:63" ht="12.75" customHeigh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</row>
    <row r="372" spans="1:63" ht="12.75" customHeigh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</row>
    <row r="373" spans="1:63" ht="12.75" customHeigh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</row>
    <row r="374" spans="1:63" ht="12.75" customHeigh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</row>
    <row r="375" spans="1:63" ht="12.75" customHeigh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</row>
    <row r="376" spans="1:63" ht="12.75" customHeigh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</row>
    <row r="377" spans="1:63" ht="12.75" customHeigh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</row>
    <row r="378" spans="1:63" ht="12.75" customHeigh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</row>
    <row r="379" spans="1:63" ht="12.75" customHeigh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</row>
    <row r="380" spans="1:63" ht="12.75" customHeigh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</row>
    <row r="381" spans="1:63" ht="12.75" customHeigh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</row>
    <row r="382" spans="1:63" ht="12.75" customHeigh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</row>
    <row r="383" spans="1:63" ht="12.75" customHeigh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</row>
    <row r="384" spans="1:63" ht="12.75" customHeigh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</row>
    <row r="385" spans="1:63" ht="12.75" customHeigh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</row>
    <row r="386" spans="1:63" ht="12.75" customHeigh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</row>
    <row r="387" spans="1:63" ht="12.75" customHeigh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</row>
    <row r="388" spans="1:63" ht="12.75" customHeigh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</row>
    <row r="389" spans="1:63" ht="12.75" customHeigh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</row>
    <row r="390" spans="1:63" ht="12.75" customHeigh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</row>
    <row r="391" spans="1:63" ht="12.75" customHeigh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</row>
    <row r="392" spans="1:63" ht="12.75" customHeigh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</row>
    <row r="393" spans="1:63" ht="12.75" customHeigh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</row>
    <row r="394" spans="1:63" ht="12.75" customHeigh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</row>
    <row r="395" spans="1:63" ht="12.75" customHeigh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</row>
    <row r="396" spans="1:63" ht="12.75" customHeigh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</row>
    <row r="397" spans="1:63" ht="12.75" customHeigh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</row>
    <row r="398" spans="1:63" ht="12.75" customHeigh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</row>
    <row r="399" spans="1:63" ht="12.75" customHeigh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</row>
    <row r="400" spans="1:63" ht="12.75" customHeigh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</row>
    <row r="401" spans="1:63" ht="12.75" customHeigh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</row>
    <row r="402" spans="1:63" ht="12.75" customHeigh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</row>
    <row r="403" spans="1:63" ht="12.75" customHeigh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</row>
    <row r="404" spans="1:63" ht="12.75" customHeigh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</row>
    <row r="405" spans="1:63" ht="12.75" customHeigh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</row>
    <row r="406" spans="1:63" ht="12.75" customHeigh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</row>
    <row r="407" spans="1:63" ht="12.75" customHeigh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</row>
    <row r="408" spans="1:63" ht="12.75" customHeigh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</row>
    <row r="409" spans="1:63" ht="12.75" customHeigh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</row>
    <row r="410" spans="1:63" ht="12.75" customHeigh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</row>
    <row r="411" spans="1:63" ht="12.75" customHeigh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</row>
    <row r="412" spans="1:63" ht="12.75" customHeigh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</row>
    <row r="413" spans="1:63" ht="12.75" customHeigh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</row>
    <row r="414" spans="1:63" ht="12.75" customHeigh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</row>
    <row r="415" spans="1:63" ht="12.75" customHeigh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</row>
    <row r="416" spans="1:63" ht="12.75" customHeigh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</row>
    <row r="417" spans="1:63" ht="12.75" customHeigh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</row>
    <row r="418" spans="1:63" ht="12.75" customHeigh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</row>
    <row r="419" spans="1:63" ht="12.75" customHeigh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</row>
    <row r="420" spans="1:63" ht="12.75" customHeigh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</row>
    <row r="421" spans="1:63" ht="12.75" customHeigh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</row>
    <row r="422" spans="1:63" ht="12.75" customHeigh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</row>
    <row r="423" spans="1:63" ht="12.75" customHeigh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</row>
    <row r="424" spans="1:63" ht="12.75" customHeigh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</row>
    <row r="425" spans="1:63" ht="12.75" customHeigh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</row>
    <row r="426" spans="1:63" ht="12.75" customHeigh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</row>
    <row r="427" spans="1:63" ht="12.75" customHeigh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</row>
    <row r="428" spans="1:63" ht="12.75" customHeigh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</row>
    <row r="429" spans="1:63" ht="12.75" customHeigh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</row>
    <row r="430" spans="1:63" ht="12.75" customHeigh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</row>
    <row r="431" spans="1:63" ht="12.75" customHeigh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</row>
    <row r="432" spans="1:63" ht="12.75" customHeigh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</row>
    <row r="433" spans="1:63" ht="12.75" customHeigh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</row>
    <row r="434" spans="1:63" ht="12.75" customHeigh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</row>
    <row r="435" spans="1:63" ht="12.75" customHeigh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</row>
    <row r="436" spans="1:63" ht="12.75" customHeigh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</row>
    <row r="437" spans="1:63" ht="12.75" customHeigh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</row>
    <row r="438" spans="1:63" ht="12.75" customHeigh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</row>
    <row r="439" spans="1:63" ht="12.75" customHeigh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</row>
    <row r="440" spans="1:63" ht="12.75" customHeigh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</row>
    <row r="441" spans="1:63" ht="12.75" customHeigh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</row>
    <row r="442" spans="1:63" ht="12.75" customHeigh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</row>
    <row r="443" spans="1:63" ht="12.75" customHeigh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</row>
    <row r="444" spans="1:63" ht="12.75" customHeigh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</row>
    <row r="445" spans="1:63" ht="12.75" customHeigh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</row>
    <row r="446" spans="1:63" ht="12.75" customHeigh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</row>
    <row r="447" spans="1:63" ht="12.75" customHeigh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</row>
    <row r="448" spans="1:63" ht="12.75" customHeigh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</row>
    <row r="449" spans="1:63" ht="12.75" customHeigh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</row>
    <row r="450" spans="1:63" ht="12.75" customHeigh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</row>
    <row r="451" spans="1:63" ht="12.75" customHeigh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</row>
    <row r="452" spans="1:63" ht="12.75" customHeigh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</row>
    <row r="453" spans="1:63" ht="12.75" customHeigh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</row>
    <row r="454" spans="1:63" ht="12.75" customHeigh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</row>
    <row r="455" spans="1:63" ht="12.75" customHeigh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</row>
    <row r="456" spans="1:63" ht="12.75" customHeigh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</row>
    <row r="457" spans="1:63" ht="12.75" customHeigh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</row>
    <row r="458" spans="1:63" ht="12.75" customHeigh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</row>
    <row r="459" spans="1:63" ht="12.75" customHeigh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</row>
    <row r="460" spans="1:63" ht="12.75" customHeigh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</row>
    <row r="461" spans="1:63" ht="12.75" customHeigh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</row>
    <row r="462" spans="1:63" ht="12.75" customHeigh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</row>
    <row r="463" spans="1:63" ht="12.75" customHeigh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</row>
    <row r="464" spans="1:63" ht="12.75" customHeigh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</row>
    <row r="465" spans="1:63" ht="12.75" customHeigh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</row>
    <row r="466" spans="1:63" ht="12.75" customHeigh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</row>
    <row r="467" spans="1:63" ht="12.75" customHeigh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</row>
    <row r="468" spans="1:63" ht="12.75" customHeigh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</row>
    <row r="469" spans="1:63" ht="12.75" customHeigh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</row>
    <row r="470" spans="1:63" ht="12.75" customHeigh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</row>
    <row r="471" spans="1:63" ht="12.75" customHeigh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</row>
    <row r="472" spans="1:63" ht="12.75" customHeigh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</row>
    <row r="473" spans="1:63" ht="12.75" customHeigh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</row>
    <row r="474" spans="1:63" ht="12.75" customHeigh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</row>
    <row r="475" spans="1:63" ht="12.75" customHeigh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</row>
    <row r="476" spans="1:63" ht="12.75" customHeigh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</row>
    <row r="477" spans="1:63" ht="12.75" customHeigh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</row>
    <row r="478" spans="1:63" ht="12.75" customHeigh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</row>
    <row r="479" spans="1:63" ht="12.75" customHeigh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</row>
    <row r="480" spans="1:63" ht="12.75" customHeigh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</row>
    <row r="481" spans="1:63" ht="12.75" customHeigh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</row>
    <row r="482" spans="1:63" ht="12.75" customHeigh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</row>
    <row r="483" spans="1:63" ht="12.75" customHeigh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</row>
    <row r="484" spans="1:63" ht="12.75" customHeigh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</row>
    <row r="485" spans="1:63" ht="12.75" customHeigh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</row>
    <row r="486" spans="1:63" ht="12.75" customHeigh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</row>
    <row r="487" spans="1:63" ht="12.75" customHeigh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</row>
    <row r="488" spans="1:63" ht="12.75" customHeigh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</row>
    <row r="489" spans="1:63" ht="12.75" customHeigh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</row>
    <row r="490" spans="1:63" ht="12.75" customHeigh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</row>
    <row r="491" spans="1:63" ht="12.75" customHeigh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</row>
    <row r="492" spans="1:63" ht="12.75" customHeigh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</row>
    <row r="493" spans="1:63" ht="12.75" customHeigh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</row>
    <row r="494" spans="1:63" ht="12.75" customHeigh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</row>
    <row r="495" spans="1:63" ht="12.75" customHeigh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</row>
    <row r="496" spans="1:63" ht="12.75" customHeigh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</row>
    <row r="497" spans="1:63" ht="12.75" customHeigh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</row>
    <row r="498" spans="1:63" ht="12.75" customHeigh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</row>
    <row r="499" spans="1:63" ht="12.75" customHeigh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</row>
    <row r="500" spans="1:63" ht="12.75" customHeigh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</row>
    <row r="501" spans="1:63" ht="12.75" customHeigh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</row>
    <row r="502" spans="1:63" ht="12.75" customHeigh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</row>
    <row r="503" spans="1:63" ht="12.75" customHeigh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</row>
    <row r="504" spans="1:63" ht="12.75" customHeigh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</row>
    <row r="505" spans="1:63" ht="12.75" customHeigh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</row>
    <row r="506" spans="1:63" ht="12.75" customHeigh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</row>
    <row r="507" spans="1:63" ht="12.75" customHeigh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</row>
    <row r="508" spans="1:63" ht="12.75" customHeigh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</row>
    <row r="509" spans="1:63" ht="12.75" customHeigh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</row>
    <row r="510" spans="1:63" ht="12.75" customHeigh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</row>
    <row r="511" spans="1:63" ht="12.75" customHeigh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</row>
    <row r="512" spans="1:63" ht="12.75" customHeigh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</row>
    <row r="513" spans="1:63" ht="12.75" customHeigh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</row>
    <row r="514" spans="1:63" ht="12.75" customHeigh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</row>
    <row r="515" spans="1:63" ht="12.75" customHeigh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</row>
    <row r="516" spans="1:63" ht="12.75" customHeigh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</row>
    <row r="517" spans="1:63" ht="12.75" customHeigh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</row>
    <row r="518" spans="1:63" ht="12.75" customHeigh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</row>
    <row r="519" spans="1:63" ht="12.75" customHeigh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</row>
    <row r="520" spans="1:63" ht="12.75" customHeigh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</row>
    <row r="521" spans="1:63" ht="12.75" customHeigh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</row>
    <row r="522" spans="1:63" ht="12.75" customHeigh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</row>
    <row r="523" spans="1:63" ht="12.75" customHeigh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</row>
    <row r="524" spans="1:63" ht="12.75" customHeigh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</row>
    <row r="525" spans="1:63" ht="12.75" customHeigh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</row>
    <row r="526" spans="1:63" ht="12.75" customHeigh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</row>
    <row r="527" spans="1:63" ht="12.75" customHeigh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</row>
    <row r="528" spans="1:63" ht="12.75" customHeigh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</row>
    <row r="529" spans="1:63" ht="12.75" customHeigh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</row>
    <row r="530" spans="1:63" ht="12.75" customHeigh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</row>
    <row r="531" spans="1:63" ht="12.75" customHeigh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</row>
    <row r="532" spans="1:63" ht="12.75" customHeigh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</row>
    <row r="533" spans="1:63" ht="12.75" customHeigh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</row>
    <row r="534" spans="1:63" ht="12.75" customHeigh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</row>
    <row r="535" spans="1:63" ht="12.75" customHeigh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</row>
    <row r="536" spans="1:63" ht="12.75" customHeigh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</row>
    <row r="537" spans="1:63" ht="12.75" customHeigh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</row>
    <row r="538" spans="1:63" ht="12.75" customHeigh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</row>
    <row r="539" spans="1:63" ht="12.75" customHeigh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</row>
    <row r="540" spans="1:63" ht="12.75" customHeigh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</row>
    <row r="541" spans="1:63" ht="12.75" customHeigh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</row>
    <row r="542" spans="1:63" ht="12.75" customHeigh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</row>
    <row r="543" spans="1:63" ht="12.75" customHeight="1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</row>
    <row r="544" spans="1:63" ht="12.75" customHeight="1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</row>
    <row r="545" spans="1:63" ht="12.75" customHeight="1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</row>
    <row r="546" spans="1:63" ht="12.75" customHeight="1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</row>
    <row r="547" spans="1:63" ht="12.75" customHeight="1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</row>
    <row r="548" spans="1:63" ht="12.75" customHeight="1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</row>
    <row r="549" spans="1:63" ht="12.75" customHeight="1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</row>
    <row r="550" spans="1:63" ht="12.75" customHeight="1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</row>
    <row r="551" spans="1:63" ht="12.75" customHeight="1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</row>
    <row r="552" spans="1:63" ht="12.75" customHeight="1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</row>
    <row r="553" spans="1:63" ht="12.75" customHeight="1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</row>
    <row r="554" spans="1:63" ht="12.75" customHeight="1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</row>
    <row r="555" spans="1:63" ht="12.75" customHeight="1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</row>
    <row r="556" spans="1:63" ht="12.75" customHeight="1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</row>
    <row r="557" spans="1:63" ht="12.75" customHeight="1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</row>
    <row r="558" spans="1:63" ht="12.75" customHeight="1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</row>
    <row r="559" spans="1:63" ht="12.75" customHeight="1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</row>
    <row r="560" spans="1:63" ht="12.75" customHeight="1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</row>
    <row r="561" spans="1:63" ht="12.75" customHeight="1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</row>
    <row r="562" spans="1:63" ht="12.75" customHeight="1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</row>
    <row r="563" spans="1:63" ht="12.75" customHeight="1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</row>
    <row r="564" spans="1:63" ht="12.75" customHeight="1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</row>
    <row r="565" spans="1:63" ht="12.75" customHeight="1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</row>
    <row r="566" spans="1:63" ht="12.75" customHeight="1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</row>
    <row r="567" spans="1:63" ht="12.75" customHeight="1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</row>
    <row r="568" spans="1:63" ht="12.75" customHeight="1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</row>
    <row r="569" spans="1:63" ht="12.75" customHeight="1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</row>
    <row r="570" spans="1:63" ht="12.75" customHeight="1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</row>
    <row r="571" spans="1:63" ht="12.75" customHeight="1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</row>
    <row r="572" spans="1:63" ht="12.75" customHeight="1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</row>
    <row r="573" spans="1:63" ht="12.75" customHeight="1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</row>
    <row r="574" spans="1:63" ht="12.75" customHeight="1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</row>
    <row r="575" spans="1:63" ht="12.75" customHeight="1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</row>
    <row r="576" spans="1:63" ht="12.75" customHeight="1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</row>
    <row r="577" spans="1:63" ht="12.75" customHeight="1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</row>
    <row r="578" spans="1:63" ht="12.75" customHeight="1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</row>
    <row r="579" spans="1:63" ht="12.75" customHeight="1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</row>
    <row r="580" spans="1:63" ht="12.75" customHeight="1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</row>
    <row r="581" spans="1:63" ht="12.75" customHeight="1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</row>
    <row r="582" spans="1:63" ht="12.75" customHeight="1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</row>
    <row r="583" spans="1:63" ht="12.75" customHeight="1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</row>
    <row r="584" spans="1:63" ht="12.75" customHeight="1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</row>
    <row r="585" spans="1:63" ht="12.75" customHeight="1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</row>
    <row r="586" spans="1:63" ht="12.75" customHeight="1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</row>
    <row r="587" spans="1:63" ht="12.75" customHeight="1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</row>
    <row r="588" spans="1:63" ht="12.75" customHeight="1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</row>
    <row r="589" spans="1:63" ht="12.75" customHeight="1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</row>
    <row r="590" spans="1:63" ht="12.75" customHeight="1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</row>
    <row r="591" spans="1:63" ht="12.75" customHeight="1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</row>
    <row r="592" spans="1:63" ht="12.75" customHeight="1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</row>
    <row r="593" spans="1:63" ht="12.75" customHeight="1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</row>
    <row r="594" spans="1:63" ht="12.75" customHeight="1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</row>
    <row r="595" spans="1:63" ht="12.75" customHeight="1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</row>
    <row r="596" spans="1:63" ht="12.75" customHeight="1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</row>
    <row r="597" spans="1:63" ht="12.75" customHeight="1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</row>
    <row r="598" spans="1:63" ht="12.75" customHeight="1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</row>
    <row r="599" spans="1:63" ht="12.75" customHeight="1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</row>
    <row r="600" spans="1:63" ht="12.75" customHeight="1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</row>
    <row r="601" spans="1:63" ht="12.75" customHeight="1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</row>
    <row r="602" spans="1:63" ht="12.75" customHeight="1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</row>
    <row r="603" spans="1:63" ht="12.75" customHeight="1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</row>
    <row r="604" spans="1:63" ht="12.75" customHeight="1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</row>
    <row r="605" spans="1:63" ht="12.75" customHeight="1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</row>
    <row r="606" spans="1:63" ht="12.75" customHeight="1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</row>
    <row r="607" spans="1:63" ht="12.75" customHeight="1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</row>
    <row r="608" spans="1:63" ht="12.75" customHeight="1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</row>
    <row r="609" spans="1:63" ht="12.75" customHeight="1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</row>
    <row r="610" spans="1:63" ht="12.75" customHeight="1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</row>
    <row r="611" spans="1:63" ht="12.75" customHeight="1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</row>
    <row r="612" spans="1:63" ht="12.75" customHeight="1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</row>
    <row r="613" spans="1:63" ht="12.75" customHeight="1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</row>
    <row r="614" spans="1:63" ht="12.75" customHeight="1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</row>
    <row r="615" spans="1:63" ht="12.75" customHeight="1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</row>
    <row r="616" spans="1:63" ht="12.75" customHeight="1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</row>
    <row r="617" spans="1:63" ht="12.75" customHeight="1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</row>
    <row r="618" spans="1:63" ht="12.75" customHeight="1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</row>
    <row r="619" spans="1:63" ht="12.75" customHeight="1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</row>
    <row r="620" spans="1:63" ht="12.75" customHeight="1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</row>
    <row r="621" spans="1:63" ht="12.75" customHeight="1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</row>
    <row r="622" spans="1:63" ht="12.75" customHeight="1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</row>
    <row r="623" spans="1:63" ht="12.75" customHeight="1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</row>
    <row r="624" spans="1:63" ht="12.75" customHeight="1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</row>
    <row r="625" spans="1:63" ht="12.75" customHeight="1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</row>
    <row r="626" spans="1:63" ht="12.75" customHeight="1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</row>
    <row r="627" spans="1:63" ht="12.75" customHeight="1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</row>
    <row r="628" spans="1:63" ht="12.75" customHeight="1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</row>
    <row r="629" spans="1:63" ht="12.75" customHeight="1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</row>
    <row r="630" spans="1:63" ht="12.75" customHeight="1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</row>
    <row r="631" spans="1:63" ht="12.75" customHeight="1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</row>
    <row r="632" spans="1:63" ht="12.75" customHeight="1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</row>
    <row r="633" spans="1:63" ht="12.75" customHeight="1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</row>
    <row r="634" spans="1:63" ht="12.75" customHeight="1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</row>
    <row r="635" spans="1:63" ht="12.75" customHeight="1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</row>
    <row r="636" spans="1:63" ht="12.75" customHeight="1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</row>
    <row r="637" spans="1:63" ht="12.75" customHeight="1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</row>
    <row r="638" spans="1:63" ht="12.75" customHeight="1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</row>
    <row r="639" spans="1:63" ht="12.75" customHeight="1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</row>
    <row r="640" spans="1:63" ht="12.75" customHeight="1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</row>
    <row r="641" spans="1:63" ht="12.75" customHeight="1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</row>
    <row r="642" spans="1:63" ht="12.75" customHeight="1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</row>
    <row r="643" spans="1:63" ht="12.75" customHeight="1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</row>
    <row r="644" spans="1:63" ht="12.75" customHeight="1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</row>
    <row r="645" spans="1:63" ht="12.75" customHeight="1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</row>
    <row r="646" spans="1:63" ht="12.75" customHeight="1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</row>
    <row r="647" spans="1:63" ht="12.75" customHeight="1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</row>
    <row r="648" spans="1:63" ht="12.75" customHeight="1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</row>
    <row r="649" spans="1:63" ht="12.75" customHeight="1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</row>
    <row r="650" spans="1:63" ht="12.75" customHeight="1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</row>
    <row r="651" spans="1:63" ht="12.75" customHeight="1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</row>
    <row r="652" spans="1:63" ht="12.75" customHeight="1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</row>
    <row r="653" spans="1:63" ht="12.75" customHeight="1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</row>
    <row r="654" spans="1:63" ht="12.75" customHeight="1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</row>
    <row r="655" spans="1:63" ht="12.75" customHeight="1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</row>
    <row r="656" spans="1:63" ht="12.75" customHeight="1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</row>
    <row r="657" spans="1:63" ht="12.75" customHeight="1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</row>
    <row r="658" spans="1:63" ht="12.75" customHeight="1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</row>
    <row r="659" spans="1:63" ht="12.75" customHeight="1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</row>
    <row r="660" spans="1:63" ht="12.75" customHeight="1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</row>
    <row r="661" spans="1:63" ht="12.75" customHeight="1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</row>
    <row r="662" spans="1:63" ht="12.75" customHeight="1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</row>
    <row r="663" spans="1:63" ht="12.75" customHeight="1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</row>
    <row r="664" spans="1:63" ht="12.75" customHeight="1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</row>
    <row r="665" spans="1:63" ht="12.75" customHeight="1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</row>
    <row r="666" spans="1:63" ht="12.75" customHeight="1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</row>
    <row r="667" spans="1:63" ht="12.75" customHeight="1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</row>
    <row r="668" spans="1:63" ht="12.75" customHeight="1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</row>
    <row r="669" spans="1:63" ht="12.75" customHeight="1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</row>
    <row r="670" spans="1:63" ht="12.75" customHeight="1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</row>
    <row r="671" spans="1:63" ht="12.75" customHeight="1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</row>
    <row r="672" spans="1:63" ht="12.75" customHeight="1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</row>
    <row r="673" spans="1:63" ht="12.75" customHeight="1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</row>
    <row r="674" spans="1:63" ht="12.75" customHeight="1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</row>
    <row r="675" spans="1:63" ht="12.75" customHeight="1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</row>
    <row r="676" spans="1:63" ht="12.75" customHeight="1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</row>
    <row r="677" spans="1:63" ht="12.75" customHeight="1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</row>
    <row r="678" spans="1:63" ht="12.75" customHeight="1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</row>
    <row r="679" spans="1:63" ht="12.75" customHeight="1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</row>
    <row r="680" spans="1:63" ht="12.75" customHeight="1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</row>
    <row r="681" spans="1:63" ht="12.75" customHeight="1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</row>
    <row r="682" spans="1:63" ht="12.75" customHeight="1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</row>
    <row r="683" spans="1:63" ht="12.75" customHeight="1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</row>
    <row r="684" spans="1:63" ht="12.75" customHeight="1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</row>
    <row r="685" spans="1:63" ht="12.75" customHeight="1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</row>
    <row r="686" spans="1:63" ht="12.75" customHeight="1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</row>
    <row r="687" spans="1:63" ht="12.75" customHeight="1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</row>
    <row r="688" spans="1:63" ht="12.75" customHeight="1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</row>
    <row r="689" spans="1:63" ht="12.75" customHeight="1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</row>
    <row r="690" spans="1:63" ht="12.75" customHeight="1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</row>
    <row r="691" spans="1:63" ht="12.75" customHeight="1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</row>
    <row r="692" spans="1:63" ht="12.75" customHeight="1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</row>
    <row r="693" spans="1:63" ht="12.75" customHeight="1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</row>
    <row r="694" spans="1:63" ht="12.75" customHeight="1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</row>
    <row r="695" spans="1:63" ht="12.75" customHeight="1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</row>
    <row r="696" spans="1:63" ht="12.75" customHeight="1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</row>
    <row r="697" spans="1:63" ht="12.75" customHeight="1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</row>
    <row r="698" spans="1:63" ht="12.75" customHeight="1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</row>
    <row r="699" spans="1:63" ht="12.75" customHeight="1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</row>
    <row r="700" spans="1:63" ht="12.75" customHeight="1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</row>
    <row r="701" spans="1:63" ht="12.75" customHeight="1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</row>
    <row r="702" spans="1:63" ht="12.75" customHeight="1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</row>
    <row r="703" spans="1:63" ht="12.75" customHeight="1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</row>
    <row r="704" spans="1:63" ht="12.75" customHeight="1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</row>
    <row r="705" spans="1:63" ht="12.75" customHeight="1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</row>
    <row r="706" spans="1:63" ht="12.75" customHeight="1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</row>
    <row r="707" spans="1:63" ht="12.75" customHeight="1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</row>
    <row r="708" spans="1:63" ht="12.75" customHeight="1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</row>
    <row r="709" spans="1:63" ht="12.75" customHeight="1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</row>
    <row r="710" spans="1:63" ht="12.75" customHeight="1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</row>
    <row r="711" spans="1:63" ht="12.75" customHeight="1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</row>
    <row r="712" spans="1:63" ht="12.75" customHeight="1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</row>
    <row r="713" spans="1:63" ht="12.75" customHeight="1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</row>
    <row r="714" spans="1:63" ht="12.75" customHeight="1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</row>
    <row r="715" spans="1:63" ht="12.75" customHeight="1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</row>
    <row r="716" spans="1:63" ht="12.75" customHeight="1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</row>
    <row r="717" spans="1:63" ht="12.75" customHeight="1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</row>
    <row r="718" spans="1:63" ht="12.75" customHeight="1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</row>
    <row r="719" spans="1:63" ht="12.75" customHeight="1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</row>
    <row r="720" spans="1:63" ht="12.75" customHeight="1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</row>
    <row r="721" spans="1:63" ht="12.75" customHeight="1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</row>
    <row r="722" spans="1:63" ht="12.75" customHeight="1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</row>
    <row r="723" spans="1:63" ht="12.75" customHeight="1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</row>
    <row r="724" spans="1:63" ht="12.75" customHeight="1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</row>
    <row r="725" spans="1:63" ht="12.75" customHeight="1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</row>
    <row r="726" spans="1:63" ht="12.75" customHeight="1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</row>
    <row r="727" spans="1:63" ht="12.75" customHeight="1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</row>
    <row r="728" spans="1:63" ht="12.75" customHeight="1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</row>
    <row r="729" spans="1:63" ht="12.75" customHeight="1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</row>
    <row r="730" spans="1:63" ht="12.75" customHeight="1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</row>
    <row r="731" spans="1:63" ht="12.75" customHeight="1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</row>
    <row r="732" spans="1:63" ht="12.75" customHeight="1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</row>
    <row r="733" spans="1:63" ht="12.75" customHeight="1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</row>
    <row r="734" spans="1:63" ht="12.75" customHeight="1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</row>
    <row r="735" spans="1:63" ht="12.75" customHeight="1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</row>
    <row r="736" spans="1:63" ht="12.75" customHeight="1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</row>
    <row r="737" spans="1:63" ht="12.75" customHeight="1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</row>
    <row r="738" spans="1:63" ht="12.75" customHeight="1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</row>
    <row r="739" spans="1:63" ht="12.75" customHeight="1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</row>
    <row r="740" spans="1:63" ht="12.75" customHeight="1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</row>
    <row r="741" spans="1:63" ht="12.75" customHeight="1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</row>
    <row r="742" spans="1:63" ht="12.75" customHeight="1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</row>
    <row r="743" spans="1:63" ht="12.75" customHeight="1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</row>
    <row r="744" spans="1:63" ht="12.75" customHeight="1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</row>
    <row r="745" spans="1:63" ht="12.75" customHeight="1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</row>
    <row r="746" spans="1:63" ht="12.75" customHeight="1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</row>
    <row r="747" spans="1:63" ht="12.75" customHeight="1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</row>
    <row r="748" spans="1:63" ht="12.75" customHeight="1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</row>
    <row r="749" spans="1:63" ht="12.75" customHeight="1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</row>
    <row r="750" spans="1:63" ht="12.75" customHeight="1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</row>
    <row r="751" spans="1:63" ht="12.75" customHeight="1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</row>
    <row r="752" spans="1:63" ht="12.75" customHeight="1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</row>
    <row r="753" spans="1:63" ht="12.75" customHeight="1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</row>
    <row r="754" spans="1:63" ht="12.75" customHeight="1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</row>
    <row r="755" spans="1:63" ht="12.75" customHeight="1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</row>
    <row r="756" spans="1:63" ht="12.75" customHeight="1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</row>
    <row r="757" spans="1:63" ht="12.75" customHeight="1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</row>
    <row r="758" spans="1:63" ht="12.75" customHeight="1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</row>
    <row r="759" spans="1:63" ht="12.75" customHeight="1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</row>
    <row r="760" spans="1:63" ht="12.75" customHeight="1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</row>
    <row r="761" spans="1:63" ht="12.75" customHeight="1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</row>
    <row r="762" spans="1:63" ht="12.75" customHeight="1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</row>
    <row r="763" spans="1:63" ht="12.75" customHeight="1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</row>
    <row r="764" spans="1:63" ht="12.75" customHeight="1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</row>
    <row r="765" spans="1:63" ht="12.75" customHeight="1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</row>
    <row r="766" spans="1:63" ht="12.75" customHeight="1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</row>
    <row r="767" spans="1:63" ht="12.75" customHeight="1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</row>
    <row r="768" spans="1:63" ht="12.75" customHeight="1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</row>
    <row r="769" spans="1:63" ht="12.75" customHeight="1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</row>
    <row r="770" spans="1:63" ht="12.75" customHeight="1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</row>
    <row r="771" spans="1:63" ht="12.75" customHeight="1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</row>
    <row r="772" spans="1:63" ht="12.75" customHeight="1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</row>
    <row r="773" spans="1:63" ht="12.75" customHeight="1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</row>
    <row r="774" spans="1:63" ht="12.75" customHeight="1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</row>
    <row r="775" spans="1:63" ht="12.75" customHeight="1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</row>
    <row r="776" spans="1:63" ht="12.75" customHeight="1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</row>
    <row r="777" spans="1:63" ht="12.75" customHeight="1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</row>
    <row r="778" spans="1:63" ht="12.75" customHeight="1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</row>
    <row r="779" spans="1:63" ht="12.75" customHeight="1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</row>
    <row r="780" spans="1:63" ht="12.75" customHeight="1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</row>
    <row r="781" spans="1:63" ht="12.75" customHeight="1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</row>
    <row r="782" spans="1:63" ht="12.75" customHeight="1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</row>
    <row r="783" spans="1:63" ht="12.75" customHeight="1" x14ac:dyDescent="0.2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</row>
    <row r="784" spans="1:63" ht="12.75" customHeight="1" x14ac:dyDescent="0.2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</row>
    <row r="785" spans="1:63" ht="12.75" customHeight="1" x14ac:dyDescent="0.2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</row>
    <row r="786" spans="1:63" ht="12.75" customHeight="1" x14ac:dyDescent="0.2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</row>
    <row r="787" spans="1:63" ht="12.75" customHeight="1" x14ac:dyDescent="0.2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</row>
    <row r="788" spans="1:63" ht="12.75" customHeight="1" x14ac:dyDescent="0.2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</row>
    <row r="789" spans="1:63" ht="12.75" customHeight="1" x14ac:dyDescent="0.2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</row>
    <row r="790" spans="1:63" ht="12.75" customHeight="1" x14ac:dyDescent="0.2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</row>
    <row r="791" spans="1:63" ht="12.75" customHeight="1" x14ac:dyDescent="0.2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</row>
    <row r="792" spans="1:63" ht="12.75" customHeight="1" x14ac:dyDescent="0.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</row>
    <row r="793" spans="1:63" ht="12.75" customHeight="1" x14ac:dyDescent="0.2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</row>
    <row r="794" spans="1:63" ht="12.75" customHeight="1" x14ac:dyDescent="0.2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</row>
    <row r="795" spans="1:63" ht="12.75" customHeight="1" x14ac:dyDescent="0.2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</row>
    <row r="796" spans="1:63" ht="12.75" customHeight="1" x14ac:dyDescent="0.2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</row>
    <row r="797" spans="1:63" ht="12.75" customHeight="1" x14ac:dyDescent="0.2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</row>
    <row r="798" spans="1:63" ht="12.75" customHeight="1" x14ac:dyDescent="0.2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</row>
    <row r="799" spans="1:63" ht="12.75" customHeight="1" x14ac:dyDescent="0.2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</row>
    <row r="800" spans="1:63" ht="12.75" customHeight="1" x14ac:dyDescent="0.2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</row>
    <row r="801" spans="1:63" ht="12.75" customHeight="1" x14ac:dyDescent="0.2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</row>
    <row r="802" spans="1:63" ht="12.75" customHeight="1" x14ac:dyDescent="0.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</row>
    <row r="803" spans="1:63" ht="12.75" customHeight="1" x14ac:dyDescent="0.2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</row>
    <row r="804" spans="1:63" ht="12.75" customHeight="1" x14ac:dyDescent="0.2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</row>
    <row r="805" spans="1:63" ht="12.75" customHeight="1" x14ac:dyDescent="0.2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</row>
    <row r="806" spans="1:63" ht="12.75" customHeight="1" x14ac:dyDescent="0.2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</row>
    <row r="807" spans="1:63" ht="12.75" customHeight="1" x14ac:dyDescent="0.2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</row>
    <row r="808" spans="1:63" ht="12.75" customHeight="1" x14ac:dyDescent="0.2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</row>
    <row r="809" spans="1:63" ht="12.75" customHeight="1" x14ac:dyDescent="0.2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</row>
    <row r="810" spans="1:63" ht="12.75" customHeight="1" x14ac:dyDescent="0.2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</row>
    <row r="811" spans="1:63" ht="12.75" customHeight="1" x14ac:dyDescent="0.2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</row>
    <row r="812" spans="1:63" ht="12.75" customHeight="1" x14ac:dyDescent="0.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</row>
    <row r="813" spans="1:63" ht="12.75" customHeight="1" x14ac:dyDescent="0.2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</row>
    <row r="814" spans="1:63" ht="12.75" customHeight="1" x14ac:dyDescent="0.2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</row>
    <row r="815" spans="1:63" ht="12.75" customHeight="1" x14ac:dyDescent="0.2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</row>
    <row r="816" spans="1:63" ht="12.75" customHeight="1" x14ac:dyDescent="0.2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</row>
    <row r="817" spans="1:63" ht="12.75" customHeight="1" x14ac:dyDescent="0.2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</row>
    <row r="818" spans="1:63" ht="12.75" customHeight="1" x14ac:dyDescent="0.2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</row>
    <row r="819" spans="1:63" ht="12.75" customHeight="1" x14ac:dyDescent="0.2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</row>
    <row r="820" spans="1:63" ht="12.75" customHeight="1" x14ac:dyDescent="0.2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</row>
    <row r="821" spans="1:63" ht="12.75" customHeight="1" x14ac:dyDescent="0.2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</row>
    <row r="822" spans="1:63" ht="12.75" customHeight="1" x14ac:dyDescent="0.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</row>
    <row r="823" spans="1:63" ht="12.75" customHeight="1" x14ac:dyDescent="0.2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</row>
    <row r="824" spans="1:63" ht="12.75" customHeight="1" x14ac:dyDescent="0.2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</row>
    <row r="825" spans="1:63" ht="12.75" customHeight="1" x14ac:dyDescent="0.2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</row>
    <row r="826" spans="1:63" ht="12.75" customHeight="1" x14ac:dyDescent="0.2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</row>
    <row r="827" spans="1:63" ht="12.75" customHeight="1" x14ac:dyDescent="0.2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</row>
    <row r="828" spans="1:63" ht="12.75" customHeight="1" x14ac:dyDescent="0.2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</row>
    <row r="829" spans="1:63" ht="12.75" customHeight="1" x14ac:dyDescent="0.2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</row>
    <row r="830" spans="1:63" ht="12.75" customHeight="1" x14ac:dyDescent="0.2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</row>
    <row r="831" spans="1:63" ht="12.75" customHeight="1" x14ac:dyDescent="0.2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</row>
    <row r="832" spans="1:63" ht="12.75" customHeight="1" x14ac:dyDescent="0.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</row>
    <row r="833" spans="1:63" ht="12.75" customHeight="1" x14ac:dyDescent="0.2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</row>
    <row r="834" spans="1:63" ht="12.75" customHeight="1" x14ac:dyDescent="0.2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</row>
    <row r="835" spans="1:63" ht="12.75" customHeight="1" x14ac:dyDescent="0.2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</row>
    <row r="836" spans="1:63" ht="12.75" customHeight="1" x14ac:dyDescent="0.2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</row>
    <row r="837" spans="1:63" ht="12.75" customHeight="1" x14ac:dyDescent="0.2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</row>
    <row r="838" spans="1:63" ht="12.75" customHeight="1" x14ac:dyDescent="0.2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</row>
    <row r="839" spans="1:63" ht="12.75" customHeight="1" x14ac:dyDescent="0.2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</row>
    <row r="840" spans="1:63" ht="12.75" customHeight="1" x14ac:dyDescent="0.2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</row>
    <row r="841" spans="1:63" ht="12.75" customHeight="1" x14ac:dyDescent="0.2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</row>
    <row r="842" spans="1:63" ht="12.75" customHeight="1" x14ac:dyDescent="0.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</row>
    <row r="843" spans="1:63" ht="12.75" customHeight="1" x14ac:dyDescent="0.2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</row>
    <row r="844" spans="1:63" ht="12.75" customHeight="1" x14ac:dyDescent="0.2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</row>
    <row r="845" spans="1:63" ht="12.75" customHeight="1" x14ac:dyDescent="0.2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</row>
    <row r="846" spans="1:63" ht="12.75" customHeight="1" x14ac:dyDescent="0.2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</row>
    <row r="847" spans="1:63" ht="12.75" customHeight="1" x14ac:dyDescent="0.2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</row>
    <row r="848" spans="1:63" ht="12.75" customHeight="1" x14ac:dyDescent="0.2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</row>
    <row r="849" spans="1:63" ht="12.75" customHeight="1" x14ac:dyDescent="0.2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</row>
    <row r="850" spans="1:63" ht="12.75" customHeight="1" x14ac:dyDescent="0.2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</row>
    <row r="851" spans="1:63" ht="12.75" customHeight="1" x14ac:dyDescent="0.2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</row>
    <row r="852" spans="1:63" ht="12.75" customHeight="1" x14ac:dyDescent="0.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</row>
    <row r="853" spans="1:63" ht="12.75" customHeight="1" x14ac:dyDescent="0.2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</row>
    <row r="854" spans="1:63" ht="12.75" customHeight="1" x14ac:dyDescent="0.2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</row>
    <row r="855" spans="1:63" ht="12.75" customHeight="1" x14ac:dyDescent="0.2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</row>
    <row r="856" spans="1:63" ht="12.75" customHeight="1" x14ac:dyDescent="0.2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</row>
    <row r="857" spans="1:63" ht="12.75" customHeight="1" x14ac:dyDescent="0.2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</row>
    <row r="858" spans="1:63" ht="12.75" customHeight="1" x14ac:dyDescent="0.2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</row>
    <row r="859" spans="1:63" ht="12.75" customHeight="1" x14ac:dyDescent="0.2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</row>
    <row r="860" spans="1:63" ht="12.75" customHeight="1" x14ac:dyDescent="0.2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</row>
    <row r="861" spans="1:63" ht="12.75" customHeight="1" x14ac:dyDescent="0.2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</row>
    <row r="862" spans="1:63" ht="12.75" customHeight="1" x14ac:dyDescent="0.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</row>
    <row r="863" spans="1:63" ht="12.75" customHeight="1" x14ac:dyDescent="0.2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</row>
    <row r="864" spans="1:63" ht="12.75" customHeight="1" x14ac:dyDescent="0.2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</row>
    <row r="865" spans="1:63" ht="12.75" customHeight="1" x14ac:dyDescent="0.2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</row>
    <row r="866" spans="1:63" ht="12.75" customHeight="1" x14ac:dyDescent="0.2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</row>
    <row r="867" spans="1:63" ht="12.75" customHeight="1" x14ac:dyDescent="0.2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</row>
    <row r="868" spans="1:63" ht="12.75" customHeight="1" x14ac:dyDescent="0.2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</row>
    <row r="869" spans="1:63" ht="12.75" customHeight="1" x14ac:dyDescent="0.2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</row>
    <row r="870" spans="1:63" ht="12.75" customHeight="1" x14ac:dyDescent="0.2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</row>
    <row r="871" spans="1:63" ht="12.75" customHeight="1" x14ac:dyDescent="0.2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</row>
    <row r="872" spans="1:63" ht="12.75" customHeight="1" x14ac:dyDescent="0.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</row>
    <row r="873" spans="1:63" ht="12.75" customHeight="1" x14ac:dyDescent="0.2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</row>
    <row r="874" spans="1:63" ht="12.75" customHeight="1" x14ac:dyDescent="0.2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</row>
    <row r="875" spans="1:63" ht="12.75" customHeight="1" x14ac:dyDescent="0.2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</row>
    <row r="876" spans="1:63" ht="12.75" customHeight="1" x14ac:dyDescent="0.2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</row>
    <row r="877" spans="1:63" ht="12.75" customHeight="1" x14ac:dyDescent="0.2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</row>
    <row r="878" spans="1:63" ht="12.75" customHeight="1" x14ac:dyDescent="0.2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</row>
    <row r="879" spans="1:63" ht="12.75" customHeight="1" x14ac:dyDescent="0.2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</row>
    <row r="880" spans="1:63" ht="12.75" customHeight="1" x14ac:dyDescent="0.2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</row>
    <row r="881" spans="1:63" ht="12.75" customHeight="1" x14ac:dyDescent="0.2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</row>
    <row r="882" spans="1:63" ht="12.75" customHeight="1" x14ac:dyDescent="0.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</row>
    <row r="883" spans="1:63" ht="12.75" customHeight="1" x14ac:dyDescent="0.2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</row>
    <row r="884" spans="1:63" ht="12.75" customHeight="1" x14ac:dyDescent="0.2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</row>
    <row r="885" spans="1:63" ht="12.75" customHeight="1" x14ac:dyDescent="0.2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</row>
    <row r="886" spans="1:63" ht="12.75" customHeight="1" x14ac:dyDescent="0.2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</row>
    <row r="887" spans="1:63" ht="12.75" customHeight="1" x14ac:dyDescent="0.2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</row>
    <row r="888" spans="1:63" ht="12.75" customHeight="1" x14ac:dyDescent="0.2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</row>
    <row r="889" spans="1:63" ht="12.75" customHeight="1" x14ac:dyDescent="0.2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</row>
    <row r="890" spans="1:63" ht="12.75" customHeight="1" x14ac:dyDescent="0.2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</row>
    <row r="891" spans="1:63" ht="12.75" customHeight="1" x14ac:dyDescent="0.2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</row>
    <row r="892" spans="1:63" ht="12.75" customHeight="1" x14ac:dyDescent="0.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</row>
    <row r="893" spans="1:63" ht="12.75" customHeight="1" x14ac:dyDescent="0.2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</row>
    <row r="894" spans="1:63" ht="12.75" customHeight="1" x14ac:dyDescent="0.2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</row>
    <row r="895" spans="1:63" ht="12.75" customHeight="1" x14ac:dyDescent="0.2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</row>
    <row r="896" spans="1:63" ht="12.75" customHeight="1" x14ac:dyDescent="0.2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</row>
    <row r="897" spans="1:63" ht="12.75" customHeight="1" x14ac:dyDescent="0.2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</row>
    <row r="898" spans="1:63" ht="12.75" customHeight="1" x14ac:dyDescent="0.2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</row>
    <row r="899" spans="1:63" ht="12.75" customHeight="1" x14ac:dyDescent="0.2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</row>
    <row r="900" spans="1:63" ht="12.75" customHeight="1" x14ac:dyDescent="0.2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</row>
    <row r="901" spans="1:63" ht="12.75" customHeight="1" x14ac:dyDescent="0.2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</row>
    <row r="902" spans="1:63" ht="12.75" customHeight="1" x14ac:dyDescent="0.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</row>
    <row r="903" spans="1:63" ht="12.75" customHeight="1" x14ac:dyDescent="0.2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</row>
    <row r="904" spans="1:63" ht="12.75" customHeight="1" x14ac:dyDescent="0.2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</row>
    <row r="905" spans="1:63" ht="12.75" customHeight="1" x14ac:dyDescent="0.2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</row>
    <row r="906" spans="1:63" ht="12.75" customHeight="1" x14ac:dyDescent="0.2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</row>
    <row r="907" spans="1:63" ht="12.75" customHeight="1" x14ac:dyDescent="0.2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</row>
    <row r="908" spans="1:63" ht="12.75" customHeight="1" x14ac:dyDescent="0.2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</row>
    <row r="909" spans="1:63" ht="12.75" customHeight="1" x14ac:dyDescent="0.2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</row>
    <row r="910" spans="1:63" ht="12.75" customHeight="1" x14ac:dyDescent="0.2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</row>
    <row r="911" spans="1:63" ht="12.75" customHeight="1" x14ac:dyDescent="0.2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</row>
    <row r="912" spans="1:63" ht="12.75" customHeight="1" x14ac:dyDescent="0.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</row>
    <row r="913" spans="1:63" ht="12.75" customHeight="1" x14ac:dyDescent="0.2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</row>
    <row r="914" spans="1:63" ht="12.75" customHeight="1" x14ac:dyDescent="0.2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</row>
    <row r="915" spans="1:63" ht="12.75" customHeight="1" x14ac:dyDescent="0.2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</row>
    <row r="916" spans="1:63" ht="12.75" customHeight="1" x14ac:dyDescent="0.2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</row>
    <row r="917" spans="1:63" ht="12.75" customHeight="1" x14ac:dyDescent="0.2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</row>
    <row r="918" spans="1:63" ht="12.75" customHeight="1" x14ac:dyDescent="0.2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</row>
    <row r="919" spans="1:63" ht="12.75" customHeight="1" x14ac:dyDescent="0.2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</row>
    <row r="920" spans="1:63" ht="12.75" customHeight="1" x14ac:dyDescent="0.2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</row>
    <row r="921" spans="1:63" ht="12.75" customHeight="1" x14ac:dyDescent="0.2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</row>
    <row r="922" spans="1:63" ht="12.75" customHeight="1" x14ac:dyDescent="0.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</row>
    <row r="923" spans="1:63" ht="12.75" customHeight="1" x14ac:dyDescent="0.2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</row>
    <row r="924" spans="1:63" ht="12.75" customHeight="1" x14ac:dyDescent="0.2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</row>
    <row r="925" spans="1:63" ht="12.75" customHeight="1" x14ac:dyDescent="0.2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</row>
    <row r="926" spans="1:63" ht="12.75" customHeight="1" x14ac:dyDescent="0.2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</row>
    <row r="927" spans="1:63" ht="12.75" customHeight="1" x14ac:dyDescent="0.2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</row>
    <row r="928" spans="1:63" ht="12.75" customHeight="1" x14ac:dyDescent="0.2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</row>
    <row r="929" spans="1:63" ht="12.75" customHeight="1" x14ac:dyDescent="0.2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</row>
    <row r="930" spans="1:63" ht="12.75" customHeight="1" x14ac:dyDescent="0.2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</row>
    <row r="931" spans="1:63" ht="12.75" customHeight="1" x14ac:dyDescent="0.2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</row>
    <row r="932" spans="1:63" ht="12.75" customHeight="1" x14ac:dyDescent="0.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</row>
    <row r="933" spans="1:63" ht="12.75" customHeight="1" x14ac:dyDescent="0.2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</row>
    <row r="934" spans="1:63" ht="12.75" customHeight="1" x14ac:dyDescent="0.2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</row>
    <row r="935" spans="1:63" ht="12.75" customHeight="1" x14ac:dyDescent="0.2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</row>
    <row r="936" spans="1:63" ht="12.75" customHeight="1" x14ac:dyDescent="0.2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</row>
    <row r="937" spans="1:63" ht="12.75" customHeight="1" x14ac:dyDescent="0.2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</row>
    <row r="938" spans="1:63" ht="12.75" customHeight="1" x14ac:dyDescent="0.2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</row>
    <row r="939" spans="1:63" ht="12.75" customHeight="1" x14ac:dyDescent="0.2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</row>
    <row r="940" spans="1:63" ht="12.75" customHeight="1" x14ac:dyDescent="0.2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</row>
    <row r="941" spans="1:63" ht="12.75" customHeight="1" x14ac:dyDescent="0.2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</row>
    <row r="942" spans="1:63" ht="12.75" customHeight="1" x14ac:dyDescent="0.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</row>
    <row r="943" spans="1:63" ht="12.75" customHeight="1" x14ac:dyDescent="0.2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</row>
    <row r="944" spans="1:63" ht="12.75" customHeight="1" x14ac:dyDescent="0.2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</row>
    <row r="945" spans="1:63" ht="12.75" customHeight="1" x14ac:dyDescent="0.2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</row>
    <row r="946" spans="1:63" ht="12.75" customHeight="1" x14ac:dyDescent="0.2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</row>
    <row r="947" spans="1:63" ht="12.75" customHeight="1" x14ac:dyDescent="0.2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</row>
    <row r="948" spans="1:63" ht="12.75" customHeight="1" x14ac:dyDescent="0.2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</row>
    <row r="949" spans="1:63" ht="12.75" customHeight="1" x14ac:dyDescent="0.2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</row>
    <row r="950" spans="1:63" ht="12.75" customHeight="1" x14ac:dyDescent="0.2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</row>
    <row r="951" spans="1:63" ht="12.75" customHeight="1" x14ac:dyDescent="0.2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</row>
    <row r="952" spans="1:63" ht="12.75" customHeight="1" x14ac:dyDescent="0.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</row>
    <row r="953" spans="1:63" ht="12.75" customHeight="1" x14ac:dyDescent="0.2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</row>
    <row r="954" spans="1:63" ht="12.75" customHeight="1" x14ac:dyDescent="0.2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</row>
    <row r="955" spans="1:63" ht="12.75" customHeight="1" x14ac:dyDescent="0.2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</row>
    <row r="956" spans="1:63" ht="12.75" customHeight="1" x14ac:dyDescent="0.2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</row>
    <row r="957" spans="1:63" ht="12.75" customHeight="1" x14ac:dyDescent="0.2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</row>
    <row r="958" spans="1:63" ht="12.75" customHeight="1" x14ac:dyDescent="0.2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</row>
    <row r="959" spans="1:63" ht="12.75" customHeight="1" x14ac:dyDescent="0.2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</row>
    <row r="960" spans="1:63" ht="12.75" customHeight="1" x14ac:dyDescent="0.2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</row>
    <row r="961" spans="1:63" ht="12.75" customHeight="1" x14ac:dyDescent="0.2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</row>
    <row r="962" spans="1:63" ht="12.75" customHeight="1" x14ac:dyDescent="0.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</row>
    <row r="963" spans="1:63" ht="12.75" customHeight="1" x14ac:dyDescent="0.2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</row>
    <row r="964" spans="1:63" ht="12.75" customHeight="1" x14ac:dyDescent="0.2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</row>
    <row r="965" spans="1:63" ht="12.75" customHeight="1" x14ac:dyDescent="0.2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</row>
    <row r="966" spans="1:63" ht="12.75" customHeight="1" x14ac:dyDescent="0.2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</row>
    <row r="967" spans="1:63" ht="12.75" customHeight="1" x14ac:dyDescent="0.2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</row>
    <row r="968" spans="1:63" ht="12.75" customHeight="1" x14ac:dyDescent="0.2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</row>
    <row r="969" spans="1:63" ht="12.75" customHeight="1" x14ac:dyDescent="0.2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</row>
    <row r="970" spans="1:63" ht="12.75" customHeight="1" x14ac:dyDescent="0.2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</row>
    <row r="971" spans="1:63" ht="12.75" customHeight="1" x14ac:dyDescent="0.2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</row>
    <row r="972" spans="1:63" ht="12.75" customHeight="1" x14ac:dyDescent="0.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</row>
    <row r="973" spans="1:63" ht="12.75" customHeight="1" x14ac:dyDescent="0.2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</row>
    <row r="974" spans="1:63" ht="12.75" customHeight="1" x14ac:dyDescent="0.2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</row>
    <row r="975" spans="1:63" ht="12.75" customHeight="1" x14ac:dyDescent="0.2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</row>
    <row r="976" spans="1:63" ht="12.75" customHeight="1" x14ac:dyDescent="0.2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</row>
    <row r="977" spans="1:63" ht="12.75" customHeight="1" x14ac:dyDescent="0.2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</row>
    <row r="978" spans="1:63" ht="12.75" customHeight="1" x14ac:dyDescent="0.2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</row>
    <row r="979" spans="1:63" ht="12.75" customHeight="1" x14ac:dyDescent="0.2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</row>
    <row r="980" spans="1:63" ht="12.75" customHeight="1" x14ac:dyDescent="0.2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</row>
    <row r="981" spans="1:63" ht="12.75" customHeight="1" x14ac:dyDescent="0.2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</row>
    <row r="982" spans="1:63" ht="12.75" customHeight="1" x14ac:dyDescent="0.2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</row>
    <row r="983" spans="1:63" ht="12.75" customHeight="1" x14ac:dyDescent="0.2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</row>
    <row r="984" spans="1:63" ht="12.75" customHeight="1" x14ac:dyDescent="0.2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</row>
    <row r="985" spans="1:63" ht="12.75" customHeight="1" x14ac:dyDescent="0.2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</row>
    <row r="986" spans="1:63" ht="12.75" customHeight="1" x14ac:dyDescent="0.2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</row>
    <row r="987" spans="1:63" ht="12.75" customHeight="1" x14ac:dyDescent="0.2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</row>
    <row r="988" spans="1:63" ht="12.75" customHeight="1" x14ac:dyDescent="0.2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</row>
    <row r="989" spans="1:63" ht="12.75" customHeight="1" x14ac:dyDescent="0.2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</row>
    <row r="990" spans="1:63" ht="12.75" customHeight="1" x14ac:dyDescent="0.2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</row>
    <row r="991" spans="1:63" ht="12.75" customHeight="1" x14ac:dyDescent="0.2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</row>
    <row r="992" spans="1:63" ht="12.75" customHeight="1" x14ac:dyDescent="0.2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</row>
    <row r="993" spans="1:63" ht="12.75" customHeight="1" x14ac:dyDescent="0.2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</row>
    <row r="994" spans="1:63" ht="12.75" customHeight="1" x14ac:dyDescent="0.2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</row>
    <row r="995" spans="1:63" ht="12.75" customHeight="1" x14ac:dyDescent="0.2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</row>
    <row r="996" spans="1:63" ht="12.75" customHeight="1" x14ac:dyDescent="0.2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</row>
    <row r="997" spans="1:63" ht="12.75" customHeight="1" x14ac:dyDescent="0.2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</row>
    <row r="998" spans="1:63" ht="12.75" customHeight="1" x14ac:dyDescent="0.2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</row>
    <row r="999" spans="1:63" ht="12.75" customHeight="1" x14ac:dyDescent="0.2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</row>
    <row r="1000" spans="1:63" ht="12.75" customHeight="1" x14ac:dyDescent="0.2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</row>
  </sheetData>
  <mergeCells count="73">
    <mergeCell ref="C21:D21"/>
    <mergeCell ref="C145:D145"/>
    <mergeCell ref="A157:D157"/>
    <mergeCell ref="A158:D158"/>
    <mergeCell ref="O4:O8"/>
    <mergeCell ref="K4:K8"/>
    <mergeCell ref="L4:L8"/>
    <mergeCell ref="A12:B12"/>
    <mergeCell ref="C12:D12"/>
    <mergeCell ref="G12:AL12"/>
    <mergeCell ref="M4:M8"/>
    <mergeCell ref="N4:N8"/>
    <mergeCell ref="P4:P8"/>
    <mergeCell ref="Q4:Q8"/>
    <mergeCell ref="R4:R8"/>
    <mergeCell ref="S4:S8"/>
    <mergeCell ref="Y160:AC160"/>
    <mergeCell ref="Y161:AC161"/>
    <mergeCell ref="Y162:AC162"/>
    <mergeCell ref="Y163:AC163"/>
    <mergeCell ref="Y164:AC164"/>
    <mergeCell ref="AN4:AN8"/>
    <mergeCell ref="AO4:AO8"/>
    <mergeCell ref="AP4:AP8"/>
    <mergeCell ref="AQ4:AQ8"/>
    <mergeCell ref="A8:B8"/>
    <mergeCell ref="C8:D8"/>
    <mergeCell ref="AH4:AH8"/>
    <mergeCell ref="AI4:AI8"/>
    <mergeCell ref="AJ4:AJ8"/>
    <mergeCell ref="AK4:AK8"/>
    <mergeCell ref="AL4:AL8"/>
    <mergeCell ref="T4:T8"/>
    <mergeCell ref="U4:U8"/>
    <mergeCell ref="V4:V8"/>
    <mergeCell ref="W4:W8"/>
    <mergeCell ref="X4:X8"/>
    <mergeCell ref="A1:AP1"/>
    <mergeCell ref="A2:AP2"/>
    <mergeCell ref="F4:F8"/>
    <mergeCell ref="G4:G8"/>
    <mergeCell ref="H4:H8"/>
    <mergeCell ref="I4:I8"/>
    <mergeCell ref="J4:J8"/>
    <mergeCell ref="Y4:Y8"/>
    <mergeCell ref="Z4:Z8"/>
    <mergeCell ref="AA4:AA8"/>
    <mergeCell ref="AB4:AB8"/>
    <mergeCell ref="AC4:AC8"/>
    <mergeCell ref="AD4:AD8"/>
    <mergeCell ref="AE4:AE8"/>
    <mergeCell ref="AF4:AF8"/>
    <mergeCell ref="AG4:AG8"/>
    <mergeCell ref="AN38:AO38"/>
    <mergeCell ref="AN39:AO39"/>
    <mergeCell ref="AN40:AO40"/>
    <mergeCell ref="AN22:AO22"/>
    <mergeCell ref="AN23:AO23"/>
    <mergeCell ref="AN24:AO24"/>
    <mergeCell ref="AN25:AO25"/>
    <mergeCell ref="AN26:AO26"/>
    <mergeCell ref="AN29:AO29"/>
    <mergeCell ref="AN30:AO30"/>
    <mergeCell ref="AN31:AO31"/>
    <mergeCell ref="AN32:AO32"/>
    <mergeCell ref="AN33:AO33"/>
    <mergeCell ref="AN36:AO36"/>
    <mergeCell ref="AN37:AO37"/>
    <mergeCell ref="AN15:AO15"/>
    <mergeCell ref="AN16:AO16"/>
    <mergeCell ref="AN17:AO17"/>
    <mergeCell ref="AN18:AO18"/>
    <mergeCell ref="AN19:AO19"/>
  </mergeCells>
  <pageMargins left="0.7" right="0.7" top="0.75" bottom="0.75" header="0" footer="0"/>
  <pageSetup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S1000"/>
  <sheetViews>
    <sheetView topLeftCell="F2" workbookViewId="0">
      <selection activeCell="AE4" sqref="AE4:AM8"/>
    </sheetView>
  </sheetViews>
  <sheetFormatPr defaultColWidth="12.7109375" defaultRowHeight="15" customHeight="1" x14ac:dyDescent="0.2"/>
  <cols>
    <col min="1" max="1" width="2.85546875" customWidth="1"/>
    <col min="2" max="2" width="3" customWidth="1"/>
    <col min="3" max="3" width="8" customWidth="1"/>
    <col min="4" max="4" width="21.28515625" customWidth="1"/>
    <col min="5" max="5" width="33.140625" customWidth="1"/>
    <col min="6" max="6" width="27.42578125" customWidth="1"/>
    <col min="7" max="7" width="8" customWidth="1"/>
    <col min="8" max="20" width="5.140625" style="473" customWidth="1"/>
    <col min="21" max="30" width="5.140625" style="490" customWidth="1"/>
    <col min="31" max="39" width="5.140625" style="509" customWidth="1"/>
    <col min="40" max="40" width="6" customWidth="1"/>
    <col min="41" max="45" width="8" customWidth="1"/>
  </cols>
  <sheetData>
    <row r="1" spans="1:45" ht="22.5" customHeight="1" x14ac:dyDescent="0.3">
      <c r="A1" s="717" t="s">
        <v>1746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  <c r="AE1" s="511"/>
      <c r="AF1" s="511"/>
      <c r="AG1" s="511"/>
      <c r="AH1" s="511"/>
      <c r="AI1" s="511"/>
      <c r="AJ1" s="511"/>
      <c r="AK1" s="511"/>
      <c r="AL1" s="511"/>
      <c r="AM1" s="511"/>
    </row>
    <row r="2" spans="1:45" ht="22.5" customHeight="1" x14ac:dyDescent="0.3">
      <c r="A2" s="717" t="s">
        <v>1422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511"/>
      <c r="AG2" s="511"/>
      <c r="AH2" s="511"/>
      <c r="AI2" s="511"/>
      <c r="AJ2" s="511"/>
      <c r="AK2" s="511"/>
      <c r="AL2" s="511"/>
      <c r="AM2" s="511"/>
    </row>
    <row r="3" spans="1:45" ht="15" customHeight="1" x14ac:dyDescent="0.25">
      <c r="A3" s="346"/>
      <c r="B3" s="346"/>
      <c r="C3" s="346"/>
      <c r="D3" s="347"/>
      <c r="E3" s="347"/>
      <c r="F3" s="346"/>
      <c r="G3" s="346"/>
      <c r="H3" s="456"/>
      <c r="I3" s="456"/>
      <c r="J3" s="456"/>
      <c r="K3" s="456"/>
      <c r="L3" s="456"/>
      <c r="M3" s="456"/>
      <c r="N3" s="456"/>
      <c r="O3" s="456"/>
      <c r="P3" s="456"/>
      <c r="Q3" s="456"/>
      <c r="R3" s="456"/>
      <c r="S3" s="456"/>
      <c r="T3" s="456"/>
      <c r="U3" s="474"/>
      <c r="V3" s="474"/>
      <c r="W3" s="474"/>
      <c r="X3" s="474"/>
      <c r="Y3" s="474"/>
      <c r="Z3" s="474"/>
      <c r="AA3" s="474"/>
      <c r="AB3" s="474"/>
      <c r="AC3" s="474"/>
      <c r="AD3" s="474"/>
      <c r="AE3" s="491"/>
      <c r="AF3" s="491"/>
      <c r="AG3" s="491"/>
      <c r="AH3" s="491"/>
      <c r="AI3" s="491"/>
      <c r="AJ3" s="491"/>
      <c r="AK3" s="491"/>
      <c r="AL3" s="491"/>
      <c r="AM3" s="491"/>
    </row>
    <row r="4" spans="1:45" ht="15.75" customHeight="1" x14ac:dyDescent="0.25">
      <c r="A4" s="346"/>
      <c r="B4" s="346"/>
      <c r="C4" s="346"/>
      <c r="D4" s="347"/>
      <c r="E4" s="347"/>
      <c r="F4" s="346"/>
      <c r="G4" s="718" t="s">
        <v>711</v>
      </c>
      <c r="H4" s="709" t="s">
        <v>866</v>
      </c>
      <c r="I4" s="709" t="s">
        <v>867</v>
      </c>
      <c r="J4" s="709" t="s">
        <v>868</v>
      </c>
      <c r="K4" s="709" t="s">
        <v>869</v>
      </c>
      <c r="L4" s="709" t="s">
        <v>870</v>
      </c>
      <c r="M4" s="709" t="s">
        <v>871</v>
      </c>
      <c r="N4" s="709" t="s">
        <v>872</v>
      </c>
      <c r="O4" s="709" t="s">
        <v>873</v>
      </c>
      <c r="P4" s="709" t="s">
        <v>874</v>
      </c>
      <c r="Q4" s="709" t="s">
        <v>875</v>
      </c>
      <c r="R4" s="709" t="s">
        <v>876</v>
      </c>
      <c r="S4" s="709" t="s">
        <v>877</v>
      </c>
      <c r="T4" s="709" t="s">
        <v>878</v>
      </c>
      <c r="U4" s="614" t="s">
        <v>866</v>
      </c>
      <c r="V4" s="614" t="s">
        <v>867</v>
      </c>
      <c r="W4" s="614" t="s">
        <v>868</v>
      </c>
      <c r="X4" s="614" t="s">
        <v>879</v>
      </c>
      <c r="Y4" s="614" t="s">
        <v>880</v>
      </c>
      <c r="Z4" s="614" t="s">
        <v>870</v>
      </c>
      <c r="AA4" s="614" t="s">
        <v>871</v>
      </c>
      <c r="AB4" s="614" t="s">
        <v>873</v>
      </c>
      <c r="AC4" s="614" t="s">
        <v>874</v>
      </c>
      <c r="AD4" s="614" t="s">
        <v>875</v>
      </c>
      <c r="AE4" s="714" t="s">
        <v>866</v>
      </c>
      <c r="AF4" s="714" t="s">
        <v>881</v>
      </c>
      <c r="AG4" s="714" t="s">
        <v>882</v>
      </c>
      <c r="AH4" s="714" t="s">
        <v>883</v>
      </c>
      <c r="AI4" s="714" t="s">
        <v>884</v>
      </c>
      <c r="AJ4" s="714" t="s">
        <v>869</v>
      </c>
      <c r="AK4" s="714" t="s">
        <v>870</v>
      </c>
      <c r="AL4" s="714" t="s">
        <v>871</v>
      </c>
      <c r="AM4" s="714" t="s">
        <v>872</v>
      </c>
      <c r="AN4" s="622"/>
      <c r="AP4" s="607"/>
      <c r="AQ4" s="610"/>
      <c r="AR4" s="611"/>
      <c r="AS4" s="686"/>
    </row>
    <row r="5" spans="1:45" ht="22.5" customHeight="1" x14ac:dyDescent="0.25">
      <c r="A5" s="346"/>
      <c r="B5" s="346"/>
      <c r="C5" s="346"/>
      <c r="D5" s="347" t="s">
        <v>1424</v>
      </c>
      <c r="E5" s="347" t="s">
        <v>1747</v>
      </c>
      <c r="F5" s="346"/>
      <c r="G5" s="513"/>
      <c r="H5" s="710"/>
      <c r="I5" s="710"/>
      <c r="J5" s="710"/>
      <c r="K5" s="710"/>
      <c r="L5" s="710"/>
      <c r="M5" s="710"/>
      <c r="N5" s="710"/>
      <c r="O5" s="710"/>
      <c r="P5" s="710"/>
      <c r="Q5" s="710"/>
      <c r="R5" s="710"/>
      <c r="S5" s="710"/>
      <c r="T5" s="710"/>
      <c r="U5" s="712"/>
      <c r="V5" s="712"/>
      <c r="W5" s="712"/>
      <c r="X5" s="712"/>
      <c r="Y5" s="712"/>
      <c r="Z5" s="712"/>
      <c r="AA5" s="712"/>
      <c r="AB5" s="712"/>
      <c r="AC5" s="712"/>
      <c r="AD5" s="712"/>
      <c r="AE5" s="715"/>
      <c r="AF5" s="715"/>
      <c r="AG5" s="715"/>
      <c r="AH5" s="715"/>
      <c r="AI5" s="715"/>
      <c r="AJ5" s="715"/>
      <c r="AK5" s="715"/>
      <c r="AL5" s="715"/>
      <c r="AM5" s="715"/>
      <c r="AN5" s="513"/>
      <c r="AP5" s="608"/>
      <c r="AQ5" s="608"/>
      <c r="AR5" s="608"/>
      <c r="AS5" s="511"/>
    </row>
    <row r="6" spans="1:45" ht="15" customHeight="1" x14ac:dyDescent="0.25">
      <c r="A6" s="346"/>
      <c r="B6" s="346"/>
      <c r="C6" s="346"/>
      <c r="D6" s="347" t="s">
        <v>1425</v>
      </c>
      <c r="E6" s="347" t="s">
        <v>1747</v>
      </c>
      <c r="F6" s="346"/>
      <c r="G6" s="513"/>
      <c r="H6" s="710"/>
      <c r="I6" s="710"/>
      <c r="J6" s="710"/>
      <c r="K6" s="710"/>
      <c r="L6" s="710"/>
      <c r="M6" s="710"/>
      <c r="N6" s="710"/>
      <c r="O6" s="710"/>
      <c r="P6" s="710"/>
      <c r="Q6" s="710"/>
      <c r="R6" s="710"/>
      <c r="S6" s="710"/>
      <c r="T6" s="710"/>
      <c r="U6" s="712"/>
      <c r="V6" s="712"/>
      <c r="W6" s="712"/>
      <c r="X6" s="712"/>
      <c r="Y6" s="712"/>
      <c r="Z6" s="712"/>
      <c r="AA6" s="712"/>
      <c r="AB6" s="712"/>
      <c r="AC6" s="712"/>
      <c r="AD6" s="712"/>
      <c r="AE6" s="715"/>
      <c r="AF6" s="715"/>
      <c r="AG6" s="715"/>
      <c r="AH6" s="715"/>
      <c r="AI6" s="715"/>
      <c r="AJ6" s="715"/>
      <c r="AK6" s="715"/>
      <c r="AL6" s="715"/>
      <c r="AM6" s="715"/>
      <c r="AN6" s="513"/>
      <c r="AP6" s="608"/>
      <c r="AQ6" s="608"/>
      <c r="AR6" s="608"/>
      <c r="AS6" s="511"/>
    </row>
    <row r="7" spans="1:45" ht="30.75" customHeight="1" x14ac:dyDescent="0.25">
      <c r="A7" s="346"/>
      <c r="B7" s="346"/>
      <c r="C7" s="346"/>
      <c r="D7" s="347"/>
      <c r="E7" s="347"/>
      <c r="F7" s="346"/>
      <c r="G7" s="513"/>
      <c r="H7" s="710"/>
      <c r="I7" s="710"/>
      <c r="J7" s="710"/>
      <c r="K7" s="710"/>
      <c r="L7" s="710"/>
      <c r="M7" s="710"/>
      <c r="N7" s="710"/>
      <c r="O7" s="710"/>
      <c r="P7" s="710"/>
      <c r="Q7" s="710"/>
      <c r="R7" s="710"/>
      <c r="S7" s="710"/>
      <c r="T7" s="710"/>
      <c r="U7" s="712"/>
      <c r="V7" s="712"/>
      <c r="W7" s="712"/>
      <c r="X7" s="712"/>
      <c r="Y7" s="712"/>
      <c r="Z7" s="712"/>
      <c r="AA7" s="712"/>
      <c r="AB7" s="712"/>
      <c r="AC7" s="712"/>
      <c r="AD7" s="712"/>
      <c r="AE7" s="715"/>
      <c r="AF7" s="715"/>
      <c r="AG7" s="715"/>
      <c r="AH7" s="715"/>
      <c r="AI7" s="715"/>
      <c r="AJ7" s="715"/>
      <c r="AK7" s="715"/>
      <c r="AL7" s="715"/>
      <c r="AM7" s="715"/>
      <c r="AN7" s="513"/>
      <c r="AP7" s="608"/>
      <c r="AQ7" s="608"/>
      <c r="AR7" s="608"/>
      <c r="AS7" s="511"/>
    </row>
    <row r="8" spans="1:45" ht="15" customHeight="1" x14ac:dyDescent="0.25">
      <c r="A8" s="346"/>
      <c r="B8" s="346"/>
      <c r="C8" s="346"/>
      <c r="D8" s="347"/>
      <c r="E8" s="347"/>
      <c r="F8" s="346"/>
      <c r="G8" s="514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713"/>
      <c r="V8" s="713"/>
      <c r="W8" s="713"/>
      <c r="X8" s="713"/>
      <c r="Y8" s="713"/>
      <c r="Z8" s="713"/>
      <c r="AA8" s="713"/>
      <c r="AB8" s="713"/>
      <c r="AC8" s="713"/>
      <c r="AD8" s="713"/>
      <c r="AE8" s="716"/>
      <c r="AF8" s="716"/>
      <c r="AG8" s="716"/>
      <c r="AH8" s="716"/>
      <c r="AI8" s="716"/>
      <c r="AJ8" s="716"/>
      <c r="AK8" s="716"/>
      <c r="AL8" s="716"/>
      <c r="AM8" s="716"/>
      <c r="AN8" s="514"/>
      <c r="AP8" s="609"/>
      <c r="AQ8" s="609"/>
      <c r="AR8" s="609"/>
      <c r="AS8" s="511"/>
    </row>
    <row r="9" spans="1:45" ht="15" customHeight="1" x14ac:dyDescent="0.25">
      <c r="A9" s="346"/>
      <c r="B9" s="346"/>
      <c r="C9" s="346"/>
      <c r="D9" s="705" t="s">
        <v>887</v>
      </c>
      <c r="E9" s="517"/>
      <c r="F9" s="348"/>
      <c r="G9" s="349"/>
      <c r="H9" s="457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92"/>
      <c r="AF9" s="492"/>
      <c r="AG9" s="492"/>
      <c r="AH9" s="492"/>
      <c r="AI9" s="492"/>
      <c r="AJ9" s="492"/>
      <c r="AK9" s="492"/>
      <c r="AL9" s="492"/>
      <c r="AM9" s="492"/>
      <c r="AN9" s="179"/>
      <c r="AP9" s="13">
        <f t="shared" ref="AP9:AP11" si="0">SUM(H9:R9)</f>
        <v>0</v>
      </c>
      <c r="AQ9" s="13">
        <f t="shared" ref="AQ9:AQ11" si="1">SUM(S9:Z9)</f>
        <v>0</v>
      </c>
      <c r="AR9" s="13">
        <f t="shared" ref="AR9:AR11" si="2">SUM(AA9:AM9)</f>
        <v>0</v>
      </c>
      <c r="AS9" s="13"/>
    </row>
    <row r="10" spans="1:45" ht="15" customHeight="1" x14ac:dyDescent="0.25">
      <c r="A10" s="346"/>
      <c r="B10" s="346"/>
      <c r="C10" s="346"/>
      <c r="D10" s="705" t="s">
        <v>888</v>
      </c>
      <c r="E10" s="517"/>
      <c r="F10" s="348"/>
      <c r="G10" s="349"/>
      <c r="H10" s="458"/>
      <c r="I10" s="459"/>
      <c r="J10" s="458"/>
      <c r="K10" s="459"/>
      <c r="L10" s="458"/>
      <c r="M10" s="459"/>
      <c r="N10" s="458"/>
      <c r="O10" s="459"/>
      <c r="P10" s="458"/>
      <c r="Q10" s="459"/>
      <c r="R10" s="458"/>
      <c r="S10" s="458"/>
      <c r="T10" s="459"/>
      <c r="U10" s="476"/>
      <c r="V10" s="477"/>
      <c r="W10" s="476"/>
      <c r="X10" s="477"/>
      <c r="Y10" s="476"/>
      <c r="Z10" s="477"/>
      <c r="AA10" s="476"/>
      <c r="AB10" s="477"/>
      <c r="AC10" s="476"/>
      <c r="AD10" s="477"/>
      <c r="AE10" s="493"/>
      <c r="AF10" s="494"/>
      <c r="AG10" s="493"/>
      <c r="AH10" s="494"/>
      <c r="AI10" s="493"/>
      <c r="AJ10" s="494"/>
      <c r="AK10" s="493"/>
      <c r="AL10" s="494"/>
      <c r="AM10" s="493"/>
      <c r="AN10" s="179"/>
      <c r="AP10" s="13">
        <f t="shared" si="0"/>
        <v>0</v>
      </c>
      <c r="AQ10" s="13">
        <f t="shared" si="1"/>
        <v>0</v>
      </c>
      <c r="AR10" s="13">
        <f t="shared" si="2"/>
        <v>0</v>
      </c>
      <c r="AS10" s="13"/>
    </row>
    <row r="11" spans="1:45" ht="15" customHeight="1" x14ac:dyDescent="0.25">
      <c r="A11" s="346"/>
      <c r="B11" s="346"/>
      <c r="C11" s="346"/>
      <c r="D11" s="705" t="s">
        <v>889</v>
      </c>
      <c r="E11" s="517"/>
      <c r="F11" s="348"/>
      <c r="G11" s="349"/>
      <c r="H11" s="457"/>
      <c r="I11" s="460"/>
      <c r="J11" s="460"/>
      <c r="K11" s="460"/>
      <c r="L11" s="460"/>
      <c r="M11" s="460"/>
      <c r="N11" s="460"/>
      <c r="O11" s="460"/>
      <c r="P11" s="460"/>
      <c r="Q11" s="460"/>
      <c r="R11" s="457"/>
      <c r="S11" s="460"/>
      <c r="T11" s="460"/>
      <c r="U11" s="478"/>
      <c r="V11" s="478"/>
      <c r="W11" s="478"/>
      <c r="X11" s="478"/>
      <c r="Y11" s="478"/>
      <c r="Z11" s="478"/>
      <c r="AA11" s="475"/>
      <c r="AB11" s="475"/>
      <c r="AC11" s="475"/>
      <c r="AD11" s="475"/>
      <c r="AE11" s="492"/>
      <c r="AF11" s="492"/>
      <c r="AG11" s="492"/>
      <c r="AH11" s="492"/>
      <c r="AI11" s="492"/>
      <c r="AJ11" s="492"/>
      <c r="AK11" s="492"/>
      <c r="AL11" s="492"/>
      <c r="AM11" s="492"/>
      <c r="AN11" s="179"/>
      <c r="AP11" s="13">
        <f t="shared" si="0"/>
        <v>0</v>
      </c>
      <c r="AQ11" s="13">
        <f t="shared" si="1"/>
        <v>0</v>
      </c>
      <c r="AR11" s="13">
        <f t="shared" si="2"/>
        <v>0</v>
      </c>
      <c r="AS11" s="13"/>
    </row>
    <row r="12" spans="1:45" ht="15" customHeight="1" x14ac:dyDescent="0.2">
      <c r="A12" s="706" t="s">
        <v>1748</v>
      </c>
      <c r="B12" s="525"/>
      <c r="C12" s="706" t="s">
        <v>890</v>
      </c>
      <c r="D12" s="531"/>
      <c r="E12" s="525"/>
      <c r="F12" s="707" t="s">
        <v>1749</v>
      </c>
      <c r="G12" s="708" t="s">
        <v>1750</v>
      </c>
      <c r="H12" s="618" t="s">
        <v>1615</v>
      </c>
      <c r="I12" s="516"/>
      <c r="J12" s="516"/>
      <c r="K12" s="516"/>
      <c r="L12" s="516"/>
      <c r="M12" s="516"/>
      <c r="N12" s="516"/>
      <c r="O12" s="516"/>
      <c r="P12" s="516"/>
      <c r="Q12" s="516"/>
      <c r="R12" s="516"/>
      <c r="S12" s="516"/>
      <c r="T12" s="516"/>
      <c r="U12" s="516"/>
      <c r="V12" s="516"/>
      <c r="W12" s="516"/>
      <c r="X12" s="516"/>
      <c r="Y12" s="516"/>
      <c r="Z12" s="516"/>
      <c r="AA12" s="516"/>
      <c r="AB12" s="516"/>
      <c r="AC12" s="516"/>
      <c r="AD12" s="516"/>
      <c r="AE12" s="516"/>
      <c r="AF12" s="516"/>
      <c r="AG12" s="516"/>
      <c r="AH12" s="516"/>
      <c r="AI12" s="516"/>
      <c r="AJ12" s="516"/>
      <c r="AK12" s="516"/>
      <c r="AL12" s="516"/>
      <c r="AM12" s="516"/>
      <c r="AN12" s="517"/>
      <c r="AP12" s="13"/>
      <c r="AQ12" s="13"/>
      <c r="AR12" s="13"/>
      <c r="AS12" s="13"/>
    </row>
    <row r="13" spans="1:45" ht="12.75" customHeight="1" x14ac:dyDescent="0.2">
      <c r="A13" s="630"/>
      <c r="B13" s="631"/>
      <c r="C13" s="532"/>
      <c r="D13" s="520"/>
      <c r="E13" s="521"/>
      <c r="F13" s="521"/>
      <c r="G13" s="514"/>
      <c r="H13" s="461">
        <v>1</v>
      </c>
      <c r="I13" s="461">
        <v>2</v>
      </c>
      <c r="J13" s="461">
        <v>3</v>
      </c>
      <c r="K13" s="461">
        <v>4</v>
      </c>
      <c r="L13" s="461">
        <v>5</v>
      </c>
      <c r="M13" s="461">
        <v>6</v>
      </c>
      <c r="N13" s="461">
        <v>7</v>
      </c>
      <c r="O13" s="461">
        <v>8</v>
      </c>
      <c r="P13" s="461">
        <v>9</v>
      </c>
      <c r="Q13" s="461">
        <v>10</v>
      </c>
      <c r="R13" s="461">
        <v>11</v>
      </c>
      <c r="S13" s="461">
        <v>12</v>
      </c>
      <c r="T13" s="461">
        <v>13</v>
      </c>
      <c r="U13" s="479">
        <v>14</v>
      </c>
      <c r="V13" s="479">
        <v>15</v>
      </c>
      <c r="W13" s="479">
        <v>16</v>
      </c>
      <c r="X13" s="479">
        <v>17</v>
      </c>
      <c r="Y13" s="479">
        <v>18</v>
      </c>
      <c r="Z13" s="479">
        <v>19</v>
      </c>
      <c r="AA13" s="479">
        <v>20</v>
      </c>
      <c r="AB13" s="479">
        <v>21</v>
      </c>
      <c r="AC13" s="479">
        <v>22</v>
      </c>
      <c r="AD13" s="479">
        <v>23</v>
      </c>
      <c r="AE13" s="495">
        <v>24</v>
      </c>
      <c r="AF13" s="495">
        <v>25</v>
      </c>
      <c r="AG13" s="495">
        <v>26</v>
      </c>
      <c r="AH13" s="495">
        <v>27</v>
      </c>
      <c r="AI13" s="495">
        <v>28</v>
      </c>
      <c r="AJ13" s="495">
        <v>29</v>
      </c>
      <c r="AK13" s="495">
        <v>30</v>
      </c>
      <c r="AL13" s="495">
        <v>31</v>
      </c>
      <c r="AM13" s="495">
        <v>32</v>
      </c>
      <c r="AN13" s="185"/>
      <c r="AP13" s="13">
        <f>AP4</f>
        <v>0</v>
      </c>
      <c r="AQ13" s="13"/>
      <c r="AR13" s="13"/>
      <c r="AS13" s="13"/>
    </row>
    <row r="14" spans="1:45" ht="15" customHeight="1" x14ac:dyDescent="0.25">
      <c r="A14" s="350" t="s">
        <v>898</v>
      </c>
      <c r="B14" s="351"/>
      <c r="C14" s="701" t="s">
        <v>1427</v>
      </c>
      <c r="D14" s="531"/>
      <c r="E14" s="531"/>
      <c r="F14" s="352"/>
      <c r="G14" s="353"/>
      <c r="H14" s="461"/>
      <c r="I14" s="461"/>
      <c r="J14" s="461"/>
      <c r="K14" s="461"/>
      <c r="L14" s="461"/>
      <c r="M14" s="461"/>
      <c r="N14" s="461"/>
      <c r="O14" s="461"/>
      <c r="P14" s="461"/>
      <c r="Q14" s="461"/>
      <c r="R14" s="461"/>
      <c r="S14" s="461"/>
      <c r="T14" s="461"/>
      <c r="U14" s="479"/>
      <c r="V14" s="479"/>
      <c r="W14" s="479"/>
      <c r="X14" s="479"/>
      <c r="Y14" s="479"/>
      <c r="Z14" s="479"/>
      <c r="AA14" s="479"/>
      <c r="AB14" s="479"/>
      <c r="AC14" s="479"/>
      <c r="AD14" s="479"/>
      <c r="AE14" s="495"/>
      <c r="AF14" s="495"/>
      <c r="AG14" s="495"/>
      <c r="AH14" s="495"/>
      <c r="AI14" s="495"/>
      <c r="AJ14" s="495"/>
      <c r="AK14" s="495"/>
      <c r="AL14" s="495"/>
      <c r="AM14" s="495"/>
      <c r="AN14" s="185"/>
      <c r="AP14" s="13"/>
      <c r="AQ14" s="13"/>
      <c r="AR14" s="13"/>
      <c r="AS14" s="13"/>
    </row>
    <row r="15" spans="1:45" ht="15" customHeight="1" x14ac:dyDescent="0.25">
      <c r="A15" s="354"/>
      <c r="B15" s="355" t="s">
        <v>897</v>
      </c>
      <c r="C15" s="356" t="s">
        <v>1751</v>
      </c>
      <c r="D15" s="356"/>
      <c r="E15" s="356"/>
      <c r="F15" s="354"/>
      <c r="G15" s="357"/>
      <c r="H15" s="462"/>
      <c r="I15" s="462"/>
      <c r="J15" s="462"/>
      <c r="K15" s="462"/>
      <c r="L15" s="462"/>
      <c r="M15" s="462"/>
      <c r="N15" s="462"/>
      <c r="O15" s="462"/>
      <c r="P15" s="462"/>
      <c r="Q15" s="462"/>
      <c r="R15" s="462"/>
      <c r="S15" s="462"/>
      <c r="T15" s="462"/>
      <c r="U15" s="480"/>
      <c r="V15" s="480"/>
      <c r="W15" s="480"/>
      <c r="X15" s="480"/>
      <c r="Y15" s="480"/>
      <c r="Z15" s="480"/>
      <c r="AA15" s="480"/>
      <c r="AB15" s="480"/>
      <c r="AC15" s="480"/>
      <c r="AD15" s="480"/>
      <c r="AE15" s="496"/>
      <c r="AF15" s="496"/>
      <c r="AG15" s="496"/>
      <c r="AH15" s="496"/>
      <c r="AI15" s="496"/>
      <c r="AJ15" s="496"/>
      <c r="AK15" s="496"/>
      <c r="AL15" s="496"/>
      <c r="AM15" s="496"/>
      <c r="AN15" s="187"/>
      <c r="AP15" s="606" t="s">
        <v>1752</v>
      </c>
      <c r="AQ15" s="516"/>
      <c r="AR15" s="328" t="s">
        <v>897</v>
      </c>
      <c r="AS15" s="189">
        <f t="shared" ref="AS15:AS18" si="3">COUNTIF($H$163:$T$163,AR15)</f>
        <v>0</v>
      </c>
    </row>
    <row r="16" spans="1:45" ht="15.75" customHeight="1" x14ac:dyDescent="0.25">
      <c r="A16" s="354"/>
      <c r="B16" s="355"/>
      <c r="C16" s="697" t="s">
        <v>1616</v>
      </c>
      <c r="D16" s="511"/>
      <c r="E16" s="511"/>
      <c r="F16" s="354"/>
      <c r="G16" s="358"/>
      <c r="H16" s="463"/>
      <c r="I16" s="463"/>
      <c r="J16" s="463"/>
      <c r="K16" s="463"/>
      <c r="L16" s="463"/>
      <c r="M16" s="463"/>
      <c r="N16" s="463"/>
      <c r="O16" s="463"/>
      <c r="P16" s="463"/>
      <c r="Q16" s="463"/>
      <c r="R16" s="463"/>
      <c r="S16" s="463"/>
      <c r="T16" s="463"/>
      <c r="U16" s="481"/>
      <c r="V16" s="481"/>
      <c r="W16" s="481"/>
      <c r="X16" s="481"/>
      <c r="Y16" s="481"/>
      <c r="Z16" s="481"/>
      <c r="AA16" s="481"/>
      <c r="AB16" s="481"/>
      <c r="AC16" s="481"/>
      <c r="AD16" s="481"/>
      <c r="AE16" s="497"/>
      <c r="AF16" s="497"/>
      <c r="AG16" s="497"/>
      <c r="AH16" s="497"/>
      <c r="AI16" s="497"/>
      <c r="AJ16" s="497"/>
      <c r="AK16" s="497"/>
      <c r="AL16" s="497"/>
      <c r="AM16" s="497"/>
      <c r="AN16" s="187"/>
      <c r="AP16" s="606" t="s">
        <v>1752</v>
      </c>
      <c r="AQ16" s="516"/>
      <c r="AR16" s="328" t="s">
        <v>900</v>
      </c>
      <c r="AS16" s="189">
        <f t="shared" si="3"/>
        <v>1</v>
      </c>
    </row>
    <row r="17" spans="1:45" ht="15.75" customHeight="1" x14ac:dyDescent="0.25">
      <c r="A17" s="354"/>
      <c r="B17" s="359"/>
      <c r="C17" s="360" t="s">
        <v>1753</v>
      </c>
      <c r="D17" s="700" t="s">
        <v>1754</v>
      </c>
      <c r="E17" s="511"/>
      <c r="F17" s="354" t="s">
        <v>1755</v>
      </c>
      <c r="G17" s="358">
        <v>3</v>
      </c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82"/>
      <c r="V17" s="482"/>
      <c r="W17" s="482"/>
      <c r="X17" s="482"/>
      <c r="Y17" s="482"/>
      <c r="Z17" s="482"/>
      <c r="AA17" s="482"/>
      <c r="AB17" s="483"/>
      <c r="AC17" s="483"/>
      <c r="AD17" s="483"/>
      <c r="AE17" s="498"/>
      <c r="AF17" s="498"/>
      <c r="AG17" s="498"/>
      <c r="AH17" s="498"/>
      <c r="AI17" s="498"/>
      <c r="AJ17" s="498"/>
      <c r="AK17" s="498"/>
      <c r="AL17" s="498"/>
      <c r="AM17" s="499"/>
      <c r="AN17" s="187"/>
      <c r="AP17" s="606" t="s">
        <v>1752</v>
      </c>
      <c r="AQ17" s="516"/>
      <c r="AR17" s="328" t="s">
        <v>903</v>
      </c>
      <c r="AS17" s="189">
        <f t="shared" si="3"/>
        <v>12</v>
      </c>
    </row>
    <row r="18" spans="1:45" ht="15.75" customHeight="1" x14ac:dyDescent="0.25">
      <c r="A18" s="354"/>
      <c r="B18" s="359"/>
      <c r="C18" s="360"/>
      <c r="D18" s="689"/>
      <c r="E18" s="511"/>
      <c r="F18" s="354" t="s">
        <v>1756</v>
      </c>
      <c r="G18" s="358">
        <v>0</v>
      </c>
      <c r="H18" s="464">
        <v>3</v>
      </c>
      <c r="I18" s="464">
        <v>3</v>
      </c>
      <c r="J18" s="464">
        <v>3</v>
      </c>
      <c r="K18" s="464">
        <v>3</v>
      </c>
      <c r="L18" s="464">
        <v>3</v>
      </c>
      <c r="M18" s="464">
        <v>3</v>
      </c>
      <c r="N18" s="464">
        <v>3</v>
      </c>
      <c r="O18" s="464">
        <v>3</v>
      </c>
      <c r="P18" s="464"/>
      <c r="Q18" s="464">
        <v>3</v>
      </c>
      <c r="R18" s="464">
        <v>3</v>
      </c>
      <c r="S18" s="464">
        <v>3</v>
      </c>
      <c r="T18" s="464">
        <v>3</v>
      </c>
      <c r="U18" s="482">
        <v>3</v>
      </c>
      <c r="V18" s="482">
        <v>3</v>
      </c>
      <c r="W18" s="482">
        <v>3</v>
      </c>
      <c r="X18" s="482">
        <v>3</v>
      </c>
      <c r="Y18" s="482">
        <v>3</v>
      </c>
      <c r="Z18" s="482">
        <v>3</v>
      </c>
      <c r="AA18" s="482">
        <v>3</v>
      </c>
      <c r="AB18" s="482">
        <v>3</v>
      </c>
      <c r="AC18" s="482">
        <v>3</v>
      </c>
      <c r="AD18" s="482">
        <v>3</v>
      </c>
      <c r="AE18" s="498">
        <v>3</v>
      </c>
      <c r="AF18" s="498">
        <v>3</v>
      </c>
      <c r="AG18" s="498">
        <v>3</v>
      </c>
      <c r="AH18" s="498">
        <v>3</v>
      </c>
      <c r="AI18" s="498">
        <v>3</v>
      </c>
      <c r="AJ18" s="498"/>
      <c r="AK18" s="498">
        <v>3</v>
      </c>
      <c r="AL18" s="498"/>
      <c r="AM18" s="499"/>
      <c r="AN18" s="187"/>
      <c r="AP18" s="606" t="s">
        <v>1752</v>
      </c>
      <c r="AQ18" s="516"/>
      <c r="AR18" s="328" t="s">
        <v>906</v>
      </c>
      <c r="AS18" s="189">
        <f t="shared" si="3"/>
        <v>0</v>
      </c>
    </row>
    <row r="19" spans="1:45" ht="15" customHeight="1" x14ac:dyDescent="0.25">
      <c r="A19" s="354"/>
      <c r="B19" s="359"/>
      <c r="C19" s="360" t="s">
        <v>1757</v>
      </c>
      <c r="D19" s="689" t="s">
        <v>1758</v>
      </c>
      <c r="E19" s="511"/>
      <c r="F19" s="354" t="s">
        <v>1755</v>
      </c>
      <c r="G19" s="358">
        <v>3</v>
      </c>
      <c r="H19" s="464"/>
      <c r="I19" s="464"/>
      <c r="J19" s="464"/>
      <c r="K19" s="464"/>
      <c r="L19" s="464"/>
      <c r="M19" s="464"/>
      <c r="N19" s="464"/>
      <c r="O19" s="464"/>
      <c r="P19" s="464">
        <v>0</v>
      </c>
      <c r="Q19" s="464"/>
      <c r="R19" s="464"/>
      <c r="S19" s="464"/>
      <c r="T19" s="464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98"/>
      <c r="AF19" s="498"/>
      <c r="AG19" s="498"/>
      <c r="AH19" s="498"/>
      <c r="AI19" s="498"/>
      <c r="AJ19" s="498">
        <v>0</v>
      </c>
      <c r="AK19" s="498"/>
      <c r="AL19" s="498">
        <v>0</v>
      </c>
      <c r="AM19" s="499"/>
      <c r="AN19" s="187"/>
      <c r="AP19" s="616" t="s">
        <v>1759</v>
      </c>
      <c r="AQ19" s="516"/>
      <c r="AR19" s="330"/>
      <c r="AS19" s="195" t="str">
        <f ca="1">SUM(AS15:AS19)</f>
        <v>#REF!</v>
      </c>
    </row>
    <row r="20" spans="1:45" ht="15" customHeight="1" x14ac:dyDescent="0.25">
      <c r="A20" s="354"/>
      <c r="B20" s="359"/>
      <c r="C20" s="360"/>
      <c r="D20" s="689"/>
      <c r="E20" s="511"/>
      <c r="F20" s="354" t="s">
        <v>1756</v>
      </c>
      <c r="G20" s="358">
        <v>0</v>
      </c>
      <c r="H20" s="464">
        <v>3</v>
      </c>
      <c r="I20" s="464">
        <v>3</v>
      </c>
      <c r="J20" s="464">
        <v>3</v>
      </c>
      <c r="K20" s="464">
        <v>3</v>
      </c>
      <c r="L20" s="464">
        <v>3</v>
      </c>
      <c r="M20" s="464">
        <v>3</v>
      </c>
      <c r="N20" s="464">
        <v>3</v>
      </c>
      <c r="O20" s="464">
        <v>3</v>
      </c>
      <c r="P20" s="464"/>
      <c r="Q20" s="464">
        <v>3</v>
      </c>
      <c r="R20" s="464"/>
      <c r="S20" s="464">
        <v>3</v>
      </c>
      <c r="T20" s="464">
        <v>3</v>
      </c>
      <c r="U20" s="482">
        <v>3</v>
      </c>
      <c r="V20" s="482">
        <v>3</v>
      </c>
      <c r="W20" s="482">
        <v>3</v>
      </c>
      <c r="X20" s="482">
        <v>3</v>
      </c>
      <c r="Y20" s="482">
        <v>3</v>
      </c>
      <c r="Z20" s="482">
        <v>3</v>
      </c>
      <c r="AA20" s="482">
        <v>3</v>
      </c>
      <c r="AB20" s="482">
        <v>3</v>
      </c>
      <c r="AC20" s="482">
        <v>3</v>
      </c>
      <c r="AD20" s="482">
        <v>3</v>
      </c>
      <c r="AE20" s="498">
        <v>3</v>
      </c>
      <c r="AF20" s="498"/>
      <c r="AG20" s="498">
        <v>3</v>
      </c>
      <c r="AH20" s="498">
        <v>3</v>
      </c>
      <c r="AI20" s="498">
        <v>3</v>
      </c>
      <c r="AJ20" s="498"/>
      <c r="AK20" s="498"/>
      <c r="AL20" s="498"/>
      <c r="AM20" s="499"/>
      <c r="AN20" s="187"/>
      <c r="AP20" s="13"/>
      <c r="AQ20" s="13"/>
      <c r="AR20" s="13"/>
      <c r="AS20" s="13"/>
    </row>
    <row r="21" spans="1:45" ht="15" customHeight="1" x14ac:dyDescent="0.25">
      <c r="A21" s="354"/>
      <c r="B21" s="355" t="s">
        <v>900</v>
      </c>
      <c r="C21" s="702" t="s">
        <v>1760</v>
      </c>
      <c r="D21" s="511"/>
      <c r="E21" s="511"/>
      <c r="F21" s="354"/>
      <c r="G21" s="358"/>
      <c r="H21" s="465"/>
      <c r="I21" s="465"/>
      <c r="J21" s="465"/>
      <c r="K21" s="465"/>
      <c r="L21" s="465"/>
      <c r="M21" s="465"/>
      <c r="N21" s="465"/>
      <c r="O21" s="465"/>
      <c r="P21" s="465"/>
      <c r="Q21" s="465"/>
      <c r="R21" s="465"/>
      <c r="S21" s="465"/>
      <c r="T21" s="465"/>
      <c r="U21" s="484"/>
      <c r="V21" s="484"/>
      <c r="W21" s="484"/>
      <c r="X21" s="484"/>
      <c r="Y21" s="484"/>
      <c r="Z21" s="484"/>
      <c r="AA21" s="484"/>
      <c r="AB21" s="484"/>
      <c r="AC21" s="484"/>
      <c r="AD21" s="484"/>
      <c r="AE21" s="500"/>
      <c r="AF21" s="500"/>
      <c r="AG21" s="500"/>
      <c r="AH21" s="500"/>
      <c r="AI21" s="500"/>
      <c r="AJ21" s="500"/>
      <c r="AK21" s="500"/>
      <c r="AL21" s="500"/>
      <c r="AM21" s="501"/>
      <c r="AN21" s="187"/>
      <c r="AP21" s="13">
        <f>AQ4</f>
        <v>0</v>
      </c>
      <c r="AQ21" s="13"/>
      <c r="AR21" s="13"/>
      <c r="AS21" s="13"/>
    </row>
    <row r="22" spans="1:45" ht="15.75" customHeight="1" x14ac:dyDescent="0.25">
      <c r="A22" s="354"/>
      <c r="B22" s="359"/>
      <c r="C22" s="703" t="s">
        <v>1761</v>
      </c>
      <c r="D22" s="704" t="s">
        <v>1762</v>
      </c>
      <c r="E22" s="511"/>
      <c r="F22" s="354" t="s">
        <v>1755</v>
      </c>
      <c r="G22" s="358">
        <v>2</v>
      </c>
      <c r="H22" s="464">
        <v>2</v>
      </c>
      <c r="I22" s="464">
        <v>2</v>
      </c>
      <c r="J22" s="464">
        <v>2</v>
      </c>
      <c r="K22" s="464">
        <v>2</v>
      </c>
      <c r="L22" s="464">
        <v>2</v>
      </c>
      <c r="M22" s="464">
        <v>2</v>
      </c>
      <c r="N22" s="464">
        <v>2</v>
      </c>
      <c r="O22" s="464">
        <v>2</v>
      </c>
      <c r="P22" s="464"/>
      <c r="Q22" s="464">
        <v>2</v>
      </c>
      <c r="R22" s="464">
        <v>2</v>
      </c>
      <c r="S22" s="464">
        <v>2</v>
      </c>
      <c r="T22" s="464">
        <v>2</v>
      </c>
      <c r="U22" s="482">
        <v>2</v>
      </c>
      <c r="V22" s="482"/>
      <c r="W22" s="482">
        <v>2</v>
      </c>
      <c r="X22" s="482">
        <v>2</v>
      </c>
      <c r="Y22" s="482">
        <v>2</v>
      </c>
      <c r="Z22" s="485">
        <v>2</v>
      </c>
      <c r="AA22" s="482">
        <v>2</v>
      </c>
      <c r="AB22" s="482"/>
      <c r="AC22" s="482">
        <v>2</v>
      </c>
      <c r="AD22" s="482">
        <v>2</v>
      </c>
      <c r="AE22" s="498"/>
      <c r="AF22" s="498">
        <v>2</v>
      </c>
      <c r="AG22" s="498">
        <v>2</v>
      </c>
      <c r="AH22" s="498"/>
      <c r="AI22" s="498">
        <v>2</v>
      </c>
      <c r="AJ22" s="498"/>
      <c r="AK22" s="498">
        <v>2</v>
      </c>
      <c r="AL22" s="498"/>
      <c r="AM22" s="499"/>
      <c r="AN22" s="187"/>
      <c r="AP22" s="606" t="s">
        <v>1752</v>
      </c>
      <c r="AQ22" s="516"/>
      <c r="AR22" s="328" t="s">
        <v>897</v>
      </c>
      <c r="AS22" s="189">
        <f t="shared" ref="AS22:AS25" si="4">COUNTIF($U$163:$AD$163,AR22)</f>
        <v>0</v>
      </c>
    </row>
    <row r="23" spans="1:45" ht="15.75" customHeight="1" x14ac:dyDescent="0.25">
      <c r="A23" s="354"/>
      <c r="B23" s="359"/>
      <c r="C23" s="511"/>
      <c r="D23" s="511"/>
      <c r="E23" s="511"/>
      <c r="F23" s="354" t="s">
        <v>1756</v>
      </c>
      <c r="G23" s="358">
        <v>0</v>
      </c>
      <c r="H23" s="464"/>
      <c r="I23" s="464"/>
      <c r="J23" s="464"/>
      <c r="K23" s="464"/>
      <c r="L23" s="464"/>
      <c r="M23" s="464"/>
      <c r="N23" s="464"/>
      <c r="O23" s="464"/>
      <c r="P23" s="464">
        <v>0</v>
      </c>
      <c r="Q23" s="464"/>
      <c r="R23" s="464"/>
      <c r="S23" s="464"/>
      <c r="T23" s="464"/>
      <c r="U23" s="482"/>
      <c r="V23" s="482">
        <v>0</v>
      </c>
      <c r="W23" s="482"/>
      <c r="X23" s="482"/>
      <c r="Y23" s="482"/>
      <c r="Z23" s="485"/>
      <c r="AA23" s="482"/>
      <c r="AB23" s="482">
        <v>0</v>
      </c>
      <c r="AC23" s="482"/>
      <c r="AD23" s="482"/>
      <c r="AE23" s="498">
        <v>0</v>
      </c>
      <c r="AF23" s="498"/>
      <c r="AG23" s="498"/>
      <c r="AH23" s="498">
        <v>0</v>
      </c>
      <c r="AI23" s="498"/>
      <c r="AJ23" s="498">
        <v>0</v>
      </c>
      <c r="AK23" s="498"/>
      <c r="AL23" s="498">
        <v>0</v>
      </c>
      <c r="AM23" s="499"/>
      <c r="AN23" s="187"/>
      <c r="AP23" s="606" t="s">
        <v>1752</v>
      </c>
      <c r="AQ23" s="516"/>
      <c r="AR23" s="328" t="s">
        <v>900</v>
      </c>
      <c r="AS23" s="189">
        <f t="shared" si="4"/>
        <v>4</v>
      </c>
    </row>
    <row r="24" spans="1:45" ht="15.75" customHeight="1" x14ac:dyDescent="0.25">
      <c r="A24" s="354"/>
      <c r="B24" s="359"/>
      <c r="C24" s="346" t="s">
        <v>1763</v>
      </c>
      <c r="D24" s="699" t="s">
        <v>1624</v>
      </c>
      <c r="E24" s="511"/>
      <c r="F24" s="354"/>
      <c r="G24" s="358"/>
      <c r="H24" s="465"/>
      <c r="I24" s="465"/>
      <c r="J24" s="465"/>
      <c r="K24" s="465"/>
      <c r="L24" s="465"/>
      <c r="M24" s="465"/>
      <c r="N24" s="465"/>
      <c r="O24" s="465"/>
      <c r="P24" s="465"/>
      <c r="Q24" s="465"/>
      <c r="R24" s="465"/>
      <c r="S24" s="465"/>
      <c r="T24" s="465"/>
      <c r="U24" s="484"/>
      <c r="V24" s="484"/>
      <c r="W24" s="484"/>
      <c r="X24" s="484"/>
      <c r="Y24" s="484"/>
      <c r="Z24" s="484"/>
      <c r="AA24" s="484"/>
      <c r="AB24" s="484"/>
      <c r="AC24" s="484"/>
      <c r="AD24" s="484"/>
      <c r="AE24" s="500"/>
      <c r="AF24" s="500"/>
      <c r="AG24" s="500"/>
      <c r="AH24" s="500"/>
      <c r="AI24" s="500"/>
      <c r="AJ24" s="500"/>
      <c r="AK24" s="500"/>
      <c r="AL24" s="500"/>
      <c r="AM24" s="501"/>
      <c r="AN24" s="187"/>
      <c r="AP24" s="606" t="s">
        <v>1752</v>
      </c>
      <c r="AQ24" s="516"/>
      <c r="AR24" s="328" t="s">
        <v>903</v>
      </c>
      <c r="AS24" s="189">
        <f t="shared" si="4"/>
        <v>6</v>
      </c>
    </row>
    <row r="25" spans="1:45" ht="15.75" customHeight="1" x14ac:dyDescent="0.25">
      <c r="A25" s="354"/>
      <c r="B25" s="359"/>
      <c r="C25" s="346"/>
      <c r="D25" s="699" t="s">
        <v>1764</v>
      </c>
      <c r="E25" s="511"/>
      <c r="F25" s="354" t="s">
        <v>1755</v>
      </c>
      <c r="G25" s="358">
        <v>2</v>
      </c>
      <c r="H25" s="464"/>
      <c r="I25" s="464"/>
      <c r="J25" s="464"/>
      <c r="K25" s="464"/>
      <c r="L25" s="464"/>
      <c r="M25" s="464"/>
      <c r="N25" s="464"/>
      <c r="O25" s="464"/>
      <c r="P25" s="464"/>
      <c r="Q25" s="464"/>
      <c r="R25" s="464"/>
      <c r="S25" s="464"/>
      <c r="T25" s="464"/>
      <c r="U25" s="482"/>
      <c r="V25" s="482"/>
      <c r="W25" s="482"/>
      <c r="X25" s="482"/>
      <c r="Y25" s="482"/>
      <c r="Z25" s="485"/>
      <c r="AA25" s="482"/>
      <c r="AB25" s="482"/>
      <c r="AC25" s="482"/>
      <c r="AD25" s="482"/>
      <c r="AE25" s="498"/>
      <c r="AF25" s="498"/>
      <c r="AG25" s="498"/>
      <c r="AH25" s="498"/>
      <c r="AI25" s="498"/>
      <c r="AJ25" s="498"/>
      <c r="AK25" s="498"/>
      <c r="AL25" s="498"/>
      <c r="AM25" s="499"/>
      <c r="AN25" s="187"/>
      <c r="AP25" s="606" t="s">
        <v>1752</v>
      </c>
      <c r="AQ25" s="516"/>
      <c r="AR25" s="328" t="s">
        <v>906</v>
      </c>
      <c r="AS25" s="189">
        <f t="shared" si="4"/>
        <v>0</v>
      </c>
    </row>
    <row r="26" spans="1:45" ht="15.75" customHeight="1" x14ac:dyDescent="0.25">
      <c r="A26" s="354"/>
      <c r="B26" s="359"/>
      <c r="C26" s="346"/>
      <c r="D26" s="699"/>
      <c r="E26" s="511"/>
      <c r="F26" s="354" t="s">
        <v>1756</v>
      </c>
      <c r="G26" s="358">
        <v>0</v>
      </c>
      <c r="H26" s="464">
        <v>2</v>
      </c>
      <c r="I26" s="464">
        <v>2</v>
      </c>
      <c r="J26" s="464">
        <v>2</v>
      </c>
      <c r="K26" s="464">
        <v>2</v>
      </c>
      <c r="L26" s="464">
        <v>2</v>
      </c>
      <c r="M26" s="464">
        <v>2</v>
      </c>
      <c r="N26" s="464">
        <v>2</v>
      </c>
      <c r="O26" s="464">
        <v>2</v>
      </c>
      <c r="P26" s="464">
        <v>2</v>
      </c>
      <c r="Q26" s="464">
        <v>2</v>
      </c>
      <c r="R26" s="464">
        <v>2</v>
      </c>
      <c r="S26" s="464">
        <v>2</v>
      </c>
      <c r="T26" s="464">
        <v>2</v>
      </c>
      <c r="U26" s="482">
        <v>2</v>
      </c>
      <c r="V26" s="482">
        <v>2</v>
      </c>
      <c r="W26" s="482">
        <v>2</v>
      </c>
      <c r="X26" s="482">
        <v>2</v>
      </c>
      <c r="Y26" s="482">
        <v>2</v>
      </c>
      <c r="Z26" s="485">
        <v>2</v>
      </c>
      <c r="AA26" s="482">
        <v>2</v>
      </c>
      <c r="AB26" s="482">
        <v>2</v>
      </c>
      <c r="AC26" s="482">
        <v>2</v>
      </c>
      <c r="AD26" s="482">
        <v>2</v>
      </c>
      <c r="AE26" s="498">
        <v>2</v>
      </c>
      <c r="AF26" s="498">
        <v>2</v>
      </c>
      <c r="AG26" s="498">
        <v>2</v>
      </c>
      <c r="AH26" s="498">
        <v>2</v>
      </c>
      <c r="AI26" s="498">
        <v>2</v>
      </c>
      <c r="AJ26" s="498">
        <v>2</v>
      </c>
      <c r="AK26" s="498">
        <v>2</v>
      </c>
      <c r="AL26" s="498">
        <v>2</v>
      </c>
      <c r="AM26" s="499"/>
      <c r="AN26" s="187"/>
      <c r="AP26" s="616" t="s">
        <v>1759</v>
      </c>
      <c r="AQ26" s="516"/>
      <c r="AR26" s="330"/>
      <c r="AS26" s="195">
        <f>SUM(AS22:AS25)</f>
        <v>10</v>
      </c>
    </row>
    <row r="27" spans="1:45" ht="15" customHeight="1" x14ac:dyDescent="0.25">
      <c r="A27" s="354"/>
      <c r="B27" s="359"/>
      <c r="C27" s="346"/>
      <c r="D27" s="699" t="s">
        <v>1765</v>
      </c>
      <c r="E27" s="511"/>
      <c r="F27" s="354" t="s">
        <v>1755</v>
      </c>
      <c r="G27" s="358">
        <v>2</v>
      </c>
      <c r="H27" s="464"/>
      <c r="I27" s="464"/>
      <c r="J27" s="464"/>
      <c r="K27" s="464"/>
      <c r="L27" s="464"/>
      <c r="M27" s="464"/>
      <c r="N27" s="464"/>
      <c r="O27" s="464"/>
      <c r="P27" s="464"/>
      <c r="Q27" s="464"/>
      <c r="R27" s="464"/>
      <c r="S27" s="464"/>
      <c r="T27" s="464"/>
      <c r="U27" s="482"/>
      <c r="V27" s="482"/>
      <c r="W27" s="482"/>
      <c r="X27" s="482"/>
      <c r="Y27" s="482"/>
      <c r="Z27" s="485"/>
      <c r="AA27" s="482"/>
      <c r="AB27" s="482"/>
      <c r="AC27" s="482"/>
      <c r="AD27" s="482"/>
      <c r="AE27" s="498"/>
      <c r="AF27" s="498"/>
      <c r="AG27" s="498"/>
      <c r="AH27" s="498"/>
      <c r="AI27" s="498"/>
      <c r="AJ27" s="498"/>
      <c r="AK27" s="498"/>
      <c r="AL27" s="498"/>
      <c r="AM27" s="499"/>
      <c r="AN27" s="187"/>
    </row>
    <row r="28" spans="1:45" ht="15" customHeight="1" x14ac:dyDescent="0.25">
      <c r="A28" s="354"/>
      <c r="B28" s="359"/>
      <c r="C28" s="346"/>
      <c r="D28" s="689"/>
      <c r="E28" s="511"/>
      <c r="F28" s="354" t="s">
        <v>1756</v>
      </c>
      <c r="G28" s="358">
        <v>0</v>
      </c>
      <c r="H28" s="464">
        <v>2</v>
      </c>
      <c r="I28" s="464">
        <v>2</v>
      </c>
      <c r="J28" s="464">
        <v>2</v>
      </c>
      <c r="K28" s="464">
        <v>2</v>
      </c>
      <c r="L28" s="464">
        <v>2</v>
      </c>
      <c r="M28" s="464">
        <v>2</v>
      </c>
      <c r="N28" s="464">
        <v>2</v>
      </c>
      <c r="O28" s="464">
        <v>2</v>
      </c>
      <c r="P28" s="464">
        <v>2</v>
      </c>
      <c r="Q28" s="464">
        <v>2</v>
      </c>
      <c r="R28" s="464">
        <v>2</v>
      </c>
      <c r="S28" s="464">
        <v>2</v>
      </c>
      <c r="T28" s="464">
        <v>2</v>
      </c>
      <c r="U28" s="482">
        <v>2</v>
      </c>
      <c r="V28" s="482"/>
      <c r="W28" s="482">
        <v>2</v>
      </c>
      <c r="X28" s="482">
        <v>2</v>
      </c>
      <c r="Y28" s="482">
        <v>2</v>
      </c>
      <c r="Z28" s="485">
        <v>2</v>
      </c>
      <c r="AA28" s="482">
        <v>2</v>
      </c>
      <c r="AB28" s="482"/>
      <c r="AC28" s="482">
        <v>2</v>
      </c>
      <c r="AD28" s="482">
        <v>2</v>
      </c>
      <c r="AE28" s="498"/>
      <c r="AF28" s="498">
        <v>2</v>
      </c>
      <c r="AG28" s="498">
        <v>2</v>
      </c>
      <c r="AH28" s="498"/>
      <c r="AI28" s="498">
        <v>2</v>
      </c>
      <c r="AJ28" s="498">
        <v>2</v>
      </c>
      <c r="AK28" s="498">
        <v>2</v>
      </c>
      <c r="AL28" s="498">
        <v>2</v>
      </c>
      <c r="AM28" s="499"/>
      <c r="AN28" s="187"/>
      <c r="AP28" s="13">
        <f>AR4</f>
        <v>0</v>
      </c>
      <c r="AQ28" s="13"/>
      <c r="AR28" s="13"/>
      <c r="AS28" s="13"/>
    </row>
    <row r="29" spans="1:45" ht="15" customHeight="1" x14ac:dyDescent="0.25">
      <c r="A29" s="354"/>
      <c r="B29" s="359"/>
      <c r="C29" s="346" t="s">
        <v>1766</v>
      </c>
      <c r="D29" s="689" t="s">
        <v>1767</v>
      </c>
      <c r="E29" s="511"/>
      <c r="F29" s="354"/>
      <c r="G29" s="358"/>
      <c r="H29" s="465"/>
      <c r="I29" s="465"/>
      <c r="J29" s="465"/>
      <c r="K29" s="465"/>
      <c r="L29" s="465"/>
      <c r="M29" s="465"/>
      <c r="N29" s="465"/>
      <c r="O29" s="465"/>
      <c r="P29" s="465"/>
      <c r="Q29" s="465"/>
      <c r="R29" s="465"/>
      <c r="S29" s="465"/>
      <c r="T29" s="465"/>
      <c r="U29" s="484"/>
      <c r="V29" s="484"/>
      <c r="W29" s="484"/>
      <c r="X29" s="484"/>
      <c r="Y29" s="484"/>
      <c r="Z29" s="484"/>
      <c r="AA29" s="484"/>
      <c r="AB29" s="484"/>
      <c r="AC29" s="484"/>
      <c r="AD29" s="484"/>
      <c r="AE29" s="500"/>
      <c r="AF29" s="500"/>
      <c r="AG29" s="500"/>
      <c r="AH29" s="500"/>
      <c r="AI29" s="500"/>
      <c r="AJ29" s="500"/>
      <c r="AK29" s="500"/>
      <c r="AL29" s="500"/>
      <c r="AM29" s="501"/>
      <c r="AN29" s="187"/>
      <c r="AP29" s="606" t="s">
        <v>1752</v>
      </c>
      <c r="AQ29" s="516"/>
      <c r="AR29" s="328" t="s">
        <v>897</v>
      </c>
      <c r="AS29" s="189">
        <f t="shared" ref="AS29:AS32" si="5">COUNTIF($AE$163:$AM$163,AR29)</f>
        <v>0</v>
      </c>
    </row>
    <row r="30" spans="1:45" ht="15" customHeight="1" x14ac:dyDescent="0.25">
      <c r="A30" s="354"/>
      <c r="B30" s="359"/>
      <c r="C30" s="346"/>
      <c r="D30" s="700" t="s">
        <v>1768</v>
      </c>
      <c r="E30" s="511"/>
      <c r="F30" s="354" t="s">
        <v>1769</v>
      </c>
      <c r="G30" s="358">
        <v>3</v>
      </c>
      <c r="H30" s="465"/>
      <c r="I30" s="465"/>
      <c r="J30" s="465"/>
      <c r="K30" s="465"/>
      <c r="L30" s="465"/>
      <c r="M30" s="465"/>
      <c r="N30" s="465"/>
      <c r="O30" s="465"/>
      <c r="P30" s="465"/>
      <c r="Q30" s="465"/>
      <c r="R30" s="465"/>
      <c r="S30" s="465"/>
      <c r="T30" s="465"/>
      <c r="U30" s="484"/>
      <c r="V30" s="484"/>
      <c r="W30" s="484"/>
      <c r="X30" s="484"/>
      <c r="Y30" s="484"/>
      <c r="Z30" s="484"/>
      <c r="AA30" s="484"/>
      <c r="AB30" s="484"/>
      <c r="AC30" s="484"/>
      <c r="AD30" s="484"/>
      <c r="AE30" s="500"/>
      <c r="AF30" s="500"/>
      <c r="AG30" s="500"/>
      <c r="AH30" s="500"/>
      <c r="AI30" s="500"/>
      <c r="AJ30" s="500"/>
      <c r="AK30" s="500"/>
      <c r="AL30" s="500"/>
      <c r="AM30" s="499"/>
      <c r="AN30" s="187"/>
      <c r="AP30" s="606" t="s">
        <v>1752</v>
      </c>
      <c r="AQ30" s="516"/>
      <c r="AR30" s="328" t="s">
        <v>900</v>
      </c>
      <c r="AS30" s="189">
        <f t="shared" si="5"/>
        <v>1</v>
      </c>
    </row>
    <row r="31" spans="1:45" ht="15" customHeight="1" x14ac:dyDescent="0.25">
      <c r="A31" s="354"/>
      <c r="B31" s="359"/>
      <c r="C31" s="346"/>
      <c r="D31" s="689" t="s">
        <v>1770</v>
      </c>
      <c r="E31" s="511"/>
      <c r="F31" s="354" t="s">
        <v>1771</v>
      </c>
      <c r="G31" s="358">
        <v>2</v>
      </c>
      <c r="H31" s="464">
        <v>2</v>
      </c>
      <c r="I31" s="464">
        <v>2</v>
      </c>
      <c r="J31" s="464">
        <v>2</v>
      </c>
      <c r="K31" s="464">
        <v>2</v>
      </c>
      <c r="L31" s="464">
        <v>2</v>
      </c>
      <c r="M31" s="464">
        <v>2</v>
      </c>
      <c r="N31" s="464">
        <v>2</v>
      </c>
      <c r="O31" s="464">
        <v>2</v>
      </c>
      <c r="P31" s="464">
        <v>2</v>
      </c>
      <c r="Q31" s="464">
        <v>2</v>
      </c>
      <c r="R31" s="464">
        <v>2</v>
      </c>
      <c r="S31" s="464">
        <v>2</v>
      </c>
      <c r="T31" s="464">
        <v>2</v>
      </c>
      <c r="U31" s="482">
        <v>2</v>
      </c>
      <c r="V31" s="482">
        <v>2</v>
      </c>
      <c r="W31" s="482">
        <v>2</v>
      </c>
      <c r="X31" s="482">
        <v>2</v>
      </c>
      <c r="Y31" s="482">
        <v>2</v>
      </c>
      <c r="Z31" s="485">
        <v>2</v>
      </c>
      <c r="AA31" s="482">
        <v>2</v>
      </c>
      <c r="AB31" s="482">
        <v>2</v>
      </c>
      <c r="AC31" s="482">
        <v>2</v>
      </c>
      <c r="AD31" s="482">
        <v>2</v>
      </c>
      <c r="AE31" s="498">
        <v>2</v>
      </c>
      <c r="AF31" s="498">
        <v>2</v>
      </c>
      <c r="AG31" s="498">
        <v>2</v>
      </c>
      <c r="AH31" s="498">
        <v>2</v>
      </c>
      <c r="AI31" s="498">
        <v>2</v>
      </c>
      <c r="AJ31" s="498">
        <v>2</v>
      </c>
      <c r="AK31" s="498">
        <v>2</v>
      </c>
      <c r="AL31" s="498">
        <v>2</v>
      </c>
      <c r="AM31" s="499"/>
      <c r="AN31" s="187"/>
      <c r="AP31" s="606" t="s">
        <v>1752</v>
      </c>
      <c r="AQ31" s="516"/>
      <c r="AR31" s="328" t="s">
        <v>903</v>
      </c>
      <c r="AS31" s="189">
        <f t="shared" si="5"/>
        <v>7</v>
      </c>
    </row>
    <row r="32" spans="1:45" ht="15" customHeight="1" x14ac:dyDescent="0.25">
      <c r="A32" s="354"/>
      <c r="B32" s="359"/>
      <c r="C32" s="346"/>
      <c r="D32" s="689"/>
      <c r="E32" s="511"/>
      <c r="F32" s="354" t="s">
        <v>1772</v>
      </c>
      <c r="G32" s="358">
        <v>0</v>
      </c>
      <c r="H32" s="465"/>
      <c r="I32" s="465"/>
      <c r="J32" s="465"/>
      <c r="K32" s="465"/>
      <c r="L32" s="465"/>
      <c r="M32" s="465"/>
      <c r="N32" s="465"/>
      <c r="O32" s="465"/>
      <c r="P32" s="465"/>
      <c r="Q32" s="465"/>
      <c r="R32" s="465"/>
      <c r="S32" s="465"/>
      <c r="T32" s="465"/>
      <c r="U32" s="484"/>
      <c r="V32" s="484"/>
      <c r="W32" s="484"/>
      <c r="X32" s="484"/>
      <c r="Y32" s="484"/>
      <c r="Z32" s="484"/>
      <c r="AA32" s="484"/>
      <c r="AB32" s="484"/>
      <c r="AC32" s="484"/>
      <c r="AD32" s="484"/>
      <c r="AE32" s="500"/>
      <c r="AF32" s="500"/>
      <c r="AG32" s="500"/>
      <c r="AH32" s="500"/>
      <c r="AI32" s="500"/>
      <c r="AJ32" s="500"/>
      <c r="AK32" s="500"/>
      <c r="AL32" s="500"/>
      <c r="AM32" s="499"/>
      <c r="AN32" s="187"/>
      <c r="AP32" s="606" t="s">
        <v>1752</v>
      </c>
      <c r="AQ32" s="516"/>
      <c r="AR32" s="328" t="s">
        <v>906</v>
      </c>
      <c r="AS32" s="189">
        <f t="shared" si="5"/>
        <v>1</v>
      </c>
    </row>
    <row r="33" spans="1:45" ht="15" customHeight="1" x14ac:dyDescent="0.25">
      <c r="A33" s="354"/>
      <c r="B33" s="359"/>
      <c r="C33" s="346"/>
      <c r="D33" s="689" t="s">
        <v>1773</v>
      </c>
      <c r="E33" s="511"/>
      <c r="F33" s="354"/>
      <c r="G33" s="358"/>
      <c r="H33" s="465"/>
      <c r="I33" s="465"/>
      <c r="J33" s="465"/>
      <c r="K33" s="465"/>
      <c r="L33" s="465"/>
      <c r="M33" s="465"/>
      <c r="N33" s="465"/>
      <c r="O33" s="465"/>
      <c r="P33" s="465"/>
      <c r="Q33" s="465"/>
      <c r="R33" s="465"/>
      <c r="S33" s="465"/>
      <c r="T33" s="465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500"/>
      <c r="AF33" s="500"/>
      <c r="AG33" s="500"/>
      <c r="AH33" s="500"/>
      <c r="AI33" s="500"/>
      <c r="AJ33" s="500"/>
      <c r="AK33" s="500"/>
      <c r="AL33" s="500"/>
      <c r="AM33" s="501"/>
      <c r="AN33" s="187"/>
      <c r="AP33" s="616" t="s">
        <v>1759</v>
      </c>
      <c r="AQ33" s="516"/>
      <c r="AR33" s="330"/>
      <c r="AS33" s="195">
        <f>SUM(AS29:AS32)</f>
        <v>9</v>
      </c>
    </row>
    <row r="34" spans="1:45" ht="15" customHeight="1" x14ac:dyDescent="0.25">
      <c r="A34" s="354"/>
      <c r="B34" s="359"/>
      <c r="C34" s="346"/>
      <c r="D34" s="361" t="s">
        <v>1774</v>
      </c>
      <c r="E34" s="361"/>
      <c r="F34" s="354" t="s">
        <v>1775</v>
      </c>
      <c r="G34" s="358">
        <v>3</v>
      </c>
      <c r="H34" s="465"/>
      <c r="I34" s="465"/>
      <c r="J34" s="465"/>
      <c r="K34" s="465"/>
      <c r="L34" s="465"/>
      <c r="M34" s="465"/>
      <c r="N34" s="465"/>
      <c r="O34" s="465"/>
      <c r="P34" s="465"/>
      <c r="Q34" s="465"/>
      <c r="R34" s="465"/>
      <c r="S34" s="465"/>
      <c r="T34" s="465"/>
      <c r="U34" s="484"/>
      <c r="V34" s="484"/>
      <c r="W34" s="484"/>
      <c r="X34" s="484"/>
      <c r="Y34" s="484"/>
      <c r="Z34" s="484"/>
      <c r="AA34" s="484"/>
      <c r="AB34" s="484"/>
      <c r="AC34" s="484"/>
      <c r="AD34" s="484"/>
      <c r="AE34" s="500"/>
      <c r="AF34" s="500"/>
      <c r="AG34" s="500"/>
      <c r="AH34" s="500"/>
      <c r="AI34" s="500"/>
      <c r="AJ34" s="500"/>
      <c r="AK34" s="500"/>
      <c r="AL34" s="500"/>
      <c r="AM34" s="499"/>
      <c r="AN34" s="187"/>
    </row>
    <row r="35" spans="1:45" ht="15" customHeight="1" x14ac:dyDescent="0.25">
      <c r="A35" s="354"/>
      <c r="B35" s="359"/>
      <c r="C35" s="346"/>
      <c r="D35" s="689" t="s">
        <v>1776</v>
      </c>
      <c r="E35" s="511"/>
      <c r="F35" s="354" t="s">
        <v>1777</v>
      </c>
      <c r="G35" s="358">
        <v>2</v>
      </c>
      <c r="H35" s="464">
        <v>2</v>
      </c>
      <c r="I35" s="464">
        <v>2</v>
      </c>
      <c r="J35" s="464">
        <v>2</v>
      </c>
      <c r="K35" s="464">
        <v>2</v>
      </c>
      <c r="L35" s="464">
        <v>2</v>
      </c>
      <c r="M35" s="464">
        <v>2</v>
      </c>
      <c r="N35" s="464">
        <v>2</v>
      </c>
      <c r="O35" s="464">
        <v>2</v>
      </c>
      <c r="P35" s="464">
        <v>2</v>
      </c>
      <c r="Q35" s="464">
        <v>2</v>
      </c>
      <c r="R35" s="464">
        <v>2</v>
      </c>
      <c r="S35" s="464">
        <v>2</v>
      </c>
      <c r="T35" s="464">
        <v>2</v>
      </c>
      <c r="U35" s="482">
        <v>2</v>
      </c>
      <c r="V35" s="482">
        <v>2</v>
      </c>
      <c r="W35" s="482">
        <v>2</v>
      </c>
      <c r="X35" s="482">
        <v>2</v>
      </c>
      <c r="Y35" s="482">
        <v>2</v>
      </c>
      <c r="Z35" s="482">
        <v>2</v>
      </c>
      <c r="AA35" s="482">
        <v>2</v>
      </c>
      <c r="AB35" s="482">
        <v>2</v>
      </c>
      <c r="AC35" s="482">
        <v>2</v>
      </c>
      <c r="AD35" s="482">
        <v>2</v>
      </c>
      <c r="AE35" s="498">
        <v>2</v>
      </c>
      <c r="AF35" s="498">
        <v>2</v>
      </c>
      <c r="AG35" s="498">
        <v>2</v>
      </c>
      <c r="AH35" s="498">
        <v>2</v>
      </c>
      <c r="AI35" s="498">
        <v>2</v>
      </c>
      <c r="AJ35" s="498">
        <v>2</v>
      </c>
      <c r="AK35" s="498">
        <v>2</v>
      </c>
      <c r="AL35" s="498">
        <v>2</v>
      </c>
      <c r="AM35" s="499"/>
      <c r="AN35" s="187"/>
      <c r="AP35" s="13"/>
      <c r="AQ35" s="13"/>
      <c r="AR35" s="13"/>
      <c r="AS35" s="13"/>
    </row>
    <row r="36" spans="1:45" ht="15" customHeight="1" x14ac:dyDescent="0.25">
      <c r="A36" s="354"/>
      <c r="B36" s="359"/>
      <c r="C36" s="346"/>
      <c r="D36" s="689" t="s">
        <v>1778</v>
      </c>
      <c r="E36" s="511"/>
      <c r="F36" s="354" t="s">
        <v>1779</v>
      </c>
      <c r="G36" s="358">
        <v>1</v>
      </c>
      <c r="H36" s="464"/>
      <c r="I36" s="464"/>
      <c r="J36" s="464"/>
      <c r="K36" s="464"/>
      <c r="L36" s="464"/>
      <c r="M36" s="464"/>
      <c r="N36" s="464"/>
      <c r="O36" s="464"/>
      <c r="P36" s="464"/>
      <c r="Q36" s="464"/>
      <c r="R36" s="464"/>
      <c r="S36" s="464"/>
      <c r="T36" s="464"/>
      <c r="U36" s="482"/>
      <c r="V36" s="482"/>
      <c r="W36" s="482"/>
      <c r="X36" s="482"/>
      <c r="Y36" s="482"/>
      <c r="Z36" s="482"/>
      <c r="AA36" s="482"/>
      <c r="AB36" s="482"/>
      <c r="AC36" s="482"/>
      <c r="AD36" s="482"/>
      <c r="AE36" s="498"/>
      <c r="AF36" s="498"/>
      <c r="AG36" s="498"/>
      <c r="AH36" s="500"/>
      <c r="AI36" s="498"/>
      <c r="AJ36" s="500"/>
      <c r="AK36" s="500"/>
      <c r="AL36" s="500"/>
      <c r="AM36" s="499"/>
      <c r="AN36" s="187"/>
      <c r="AP36" s="617"/>
      <c r="AQ36" s="511"/>
      <c r="AR36" s="199"/>
      <c r="AS36" s="201"/>
    </row>
    <row r="37" spans="1:45" ht="15" customHeight="1" x14ac:dyDescent="0.25">
      <c r="A37" s="354"/>
      <c r="B37" s="359"/>
      <c r="C37" s="346"/>
      <c r="D37" s="689" t="s">
        <v>1780</v>
      </c>
      <c r="E37" s="511"/>
      <c r="F37" s="354" t="s">
        <v>1781</v>
      </c>
      <c r="G37" s="358">
        <v>0</v>
      </c>
      <c r="H37" s="465"/>
      <c r="I37" s="465"/>
      <c r="J37" s="465"/>
      <c r="K37" s="465"/>
      <c r="L37" s="465"/>
      <c r="M37" s="465"/>
      <c r="N37" s="465"/>
      <c r="O37" s="465"/>
      <c r="P37" s="465"/>
      <c r="Q37" s="465"/>
      <c r="R37" s="465"/>
      <c r="S37" s="465"/>
      <c r="T37" s="465"/>
      <c r="U37" s="484"/>
      <c r="V37" s="484"/>
      <c r="W37" s="484"/>
      <c r="X37" s="484"/>
      <c r="Y37" s="484"/>
      <c r="Z37" s="484"/>
      <c r="AA37" s="484"/>
      <c r="AB37" s="484"/>
      <c r="AC37" s="484"/>
      <c r="AD37" s="484"/>
      <c r="AE37" s="500"/>
      <c r="AF37" s="500"/>
      <c r="AG37" s="500"/>
      <c r="AH37" s="500"/>
      <c r="AI37" s="500"/>
      <c r="AJ37" s="500"/>
      <c r="AK37" s="500"/>
      <c r="AL37" s="500"/>
      <c r="AM37" s="499"/>
      <c r="AN37" s="187"/>
      <c r="AP37" s="617"/>
      <c r="AQ37" s="511"/>
      <c r="AR37" s="199"/>
      <c r="AS37" s="201"/>
    </row>
    <row r="38" spans="1:45" ht="15" customHeight="1" x14ac:dyDescent="0.25">
      <c r="A38" s="354"/>
      <c r="B38" s="359"/>
      <c r="C38" s="346"/>
      <c r="D38" s="689" t="s">
        <v>1782</v>
      </c>
      <c r="E38" s="511"/>
      <c r="F38" s="354"/>
      <c r="G38" s="358"/>
      <c r="H38" s="465"/>
      <c r="I38" s="465"/>
      <c r="J38" s="465"/>
      <c r="K38" s="465"/>
      <c r="L38" s="465"/>
      <c r="M38" s="465"/>
      <c r="N38" s="465"/>
      <c r="O38" s="465"/>
      <c r="P38" s="465"/>
      <c r="Q38" s="465"/>
      <c r="R38" s="465"/>
      <c r="S38" s="465"/>
      <c r="T38" s="465"/>
      <c r="U38" s="484"/>
      <c r="V38" s="484"/>
      <c r="W38" s="484"/>
      <c r="X38" s="484"/>
      <c r="Y38" s="484"/>
      <c r="Z38" s="484"/>
      <c r="AA38" s="484"/>
      <c r="AB38" s="484"/>
      <c r="AC38" s="484"/>
      <c r="AD38" s="484"/>
      <c r="AE38" s="500"/>
      <c r="AF38" s="500"/>
      <c r="AG38" s="500"/>
      <c r="AH38" s="500"/>
      <c r="AI38" s="500"/>
      <c r="AJ38" s="500"/>
      <c r="AK38" s="500"/>
      <c r="AL38" s="500"/>
      <c r="AM38" s="501"/>
      <c r="AN38" s="187"/>
      <c r="AP38" s="617"/>
      <c r="AQ38" s="511"/>
      <c r="AR38" s="199"/>
      <c r="AS38" s="201"/>
    </row>
    <row r="39" spans="1:45" ht="15" customHeight="1" x14ac:dyDescent="0.25">
      <c r="A39" s="354"/>
      <c r="B39" s="359"/>
      <c r="C39" s="346"/>
      <c r="D39" s="689" t="s">
        <v>1783</v>
      </c>
      <c r="E39" s="511"/>
      <c r="F39" s="354"/>
      <c r="G39" s="358"/>
      <c r="H39" s="465"/>
      <c r="I39" s="465"/>
      <c r="J39" s="465"/>
      <c r="K39" s="465"/>
      <c r="L39" s="465"/>
      <c r="M39" s="465"/>
      <c r="N39" s="465"/>
      <c r="O39" s="465"/>
      <c r="P39" s="465"/>
      <c r="Q39" s="465"/>
      <c r="R39" s="465"/>
      <c r="S39" s="465"/>
      <c r="T39" s="465"/>
      <c r="U39" s="484"/>
      <c r="V39" s="484"/>
      <c r="W39" s="484"/>
      <c r="X39" s="484"/>
      <c r="Y39" s="484"/>
      <c r="Z39" s="484"/>
      <c r="AA39" s="484"/>
      <c r="AB39" s="484"/>
      <c r="AC39" s="484"/>
      <c r="AD39" s="484"/>
      <c r="AE39" s="500"/>
      <c r="AF39" s="500"/>
      <c r="AG39" s="500"/>
      <c r="AH39" s="500"/>
      <c r="AI39" s="500"/>
      <c r="AJ39" s="500"/>
      <c r="AK39" s="500"/>
      <c r="AL39" s="500"/>
      <c r="AM39" s="501"/>
      <c r="AN39" s="187"/>
      <c r="AP39" s="617"/>
      <c r="AQ39" s="511"/>
      <c r="AR39" s="199"/>
      <c r="AS39" s="201"/>
    </row>
    <row r="40" spans="1:45" ht="15" customHeight="1" x14ac:dyDescent="0.25">
      <c r="A40" s="354"/>
      <c r="B40" s="359"/>
      <c r="C40" s="346"/>
      <c r="D40" s="689" t="s">
        <v>1784</v>
      </c>
      <c r="E40" s="511"/>
      <c r="F40" s="354"/>
      <c r="G40" s="358"/>
      <c r="H40" s="465"/>
      <c r="I40" s="465"/>
      <c r="J40" s="465"/>
      <c r="K40" s="465"/>
      <c r="L40" s="465"/>
      <c r="M40" s="465"/>
      <c r="N40" s="465"/>
      <c r="O40" s="465"/>
      <c r="P40" s="465"/>
      <c r="Q40" s="465"/>
      <c r="R40" s="465"/>
      <c r="S40" s="465"/>
      <c r="T40" s="465"/>
      <c r="U40" s="484"/>
      <c r="V40" s="484"/>
      <c r="W40" s="484"/>
      <c r="X40" s="484"/>
      <c r="Y40" s="484"/>
      <c r="Z40" s="484"/>
      <c r="AA40" s="484"/>
      <c r="AB40" s="484"/>
      <c r="AC40" s="484"/>
      <c r="AD40" s="484"/>
      <c r="AE40" s="500"/>
      <c r="AF40" s="500"/>
      <c r="AG40" s="500"/>
      <c r="AH40" s="500"/>
      <c r="AI40" s="500"/>
      <c r="AJ40" s="500"/>
      <c r="AK40" s="500"/>
      <c r="AL40" s="500"/>
      <c r="AM40" s="501"/>
      <c r="AN40" s="187"/>
      <c r="AP40" s="615"/>
      <c r="AQ40" s="511"/>
      <c r="AR40" s="172"/>
      <c r="AS40" s="205"/>
    </row>
    <row r="41" spans="1:45" ht="15" customHeight="1" x14ac:dyDescent="0.25">
      <c r="A41" s="354"/>
      <c r="B41" s="359"/>
      <c r="C41" s="346"/>
      <c r="D41" s="689" t="s">
        <v>1785</v>
      </c>
      <c r="E41" s="511"/>
      <c r="F41" s="354"/>
      <c r="G41" s="358"/>
      <c r="H41" s="465"/>
      <c r="I41" s="465"/>
      <c r="J41" s="465"/>
      <c r="K41" s="465"/>
      <c r="L41" s="465"/>
      <c r="M41" s="465"/>
      <c r="N41" s="465"/>
      <c r="O41" s="465"/>
      <c r="P41" s="465"/>
      <c r="Q41" s="465"/>
      <c r="R41" s="465"/>
      <c r="S41" s="465"/>
      <c r="T41" s="465"/>
      <c r="U41" s="484"/>
      <c r="V41" s="484"/>
      <c r="W41" s="484"/>
      <c r="X41" s="484"/>
      <c r="Y41" s="484"/>
      <c r="Z41" s="484"/>
      <c r="AA41" s="484"/>
      <c r="AB41" s="484"/>
      <c r="AC41" s="484"/>
      <c r="AD41" s="484"/>
      <c r="AE41" s="500"/>
      <c r="AF41" s="500"/>
      <c r="AG41" s="500"/>
      <c r="AH41" s="500"/>
      <c r="AI41" s="500"/>
      <c r="AJ41" s="500"/>
      <c r="AK41" s="500"/>
      <c r="AL41" s="500"/>
      <c r="AM41" s="501"/>
      <c r="AN41" s="187"/>
    </row>
    <row r="42" spans="1:45" ht="15" customHeight="1" x14ac:dyDescent="0.25">
      <c r="A42" s="354"/>
      <c r="B42" s="359"/>
      <c r="C42" s="346"/>
      <c r="D42" s="691" t="s">
        <v>1786</v>
      </c>
      <c r="E42" s="511"/>
      <c r="F42" s="354"/>
      <c r="G42" s="358"/>
      <c r="H42" s="465"/>
      <c r="I42" s="465"/>
      <c r="J42" s="465"/>
      <c r="K42" s="465"/>
      <c r="L42" s="465"/>
      <c r="M42" s="465"/>
      <c r="N42" s="465"/>
      <c r="O42" s="465"/>
      <c r="P42" s="465"/>
      <c r="Q42" s="465"/>
      <c r="R42" s="465"/>
      <c r="S42" s="465"/>
      <c r="T42" s="465"/>
      <c r="U42" s="484"/>
      <c r="V42" s="484"/>
      <c r="W42" s="484"/>
      <c r="X42" s="484"/>
      <c r="Y42" s="484"/>
      <c r="Z42" s="484"/>
      <c r="AA42" s="484"/>
      <c r="AB42" s="484"/>
      <c r="AC42" s="484"/>
      <c r="AD42" s="484"/>
      <c r="AE42" s="500"/>
      <c r="AF42" s="500"/>
      <c r="AG42" s="500"/>
      <c r="AH42" s="500"/>
      <c r="AI42" s="500"/>
      <c r="AJ42" s="500"/>
      <c r="AK42" s="500"/>
      <c r="AL42" s="500"/>
      <c r="AM42" s="501"/>
      <c r="AN42" s="187"/>
    </row>
    <row r="43" spans="1:45" ht="15" customHeight="1" x14ac:dyDescent="0.25">
      <c r="A43" s="354"/>
      <c r="B43" s="359"/>
      <c r="C43" s="346"/>
      <c r="D43" s="690" t="s">
        <v>1787</v>
      </c>
      <c r="E43" s="511"/>
      <c r="F43" s="354" t="s">
        <v>1788</v>
      </c>
      <c r="G43" s="362">
        <v>3</v>
      </c>
      <c r="H43" s="464"/>
      <c r="I43" s="464"/>
      <c r="J43" s="464"/>
      <c r="K43" s="464"/>
      <c r="L43" s="464"/>
      <c r="M43" s="464"/>
      <c r="N43" s="464"/>
      <c r="O43" s="464"/>
      <c r="P43" s="464"/>
      <c r="Q43" s="464"/>
      <c r="R43" s="464"/>
      <c r="S43" s="464"/>
      <c r="T43" s="464"/>
      <c r="U43" s="482"/>
      <c r="V43" s="482"/>
      <c r="W43" s="482"/>
      <c r="X43" s="482"/>
      <c r="Y43" s="482"/>
      <c r="Z43" s="482"/>
      <c r="AA43" s="482">
        <v>3</v>
      </c>
      <c r="AB43" s="482"/>
      <c r="AC43" s="482"/>
      <c r="AD43" s="482"/>
      <c r="AE43" s="498"/>
      <c r="AF43" s="498"/>
      <c r="AG43" s="498"/>
      <c r="AH43" s="498"/>
      <c r="AI43" s="498"/>
      <c r="AJ43" s="498"/>
      <c r="AK43" s="498"/>
      <c r="AL43" s="498"/>
      <c r="AM43" s="499"/>
      <c r="AN43" s="187"/>
    </row>
    <row r="44" spans="1:45" ht="15" customHeight="1" x14ac:dyDescent="0.25">
      <c r="A44" s="354"/>
      <c r="B44" s="359"/>
      <c r="C44" s="346"/>
      <c r="D44" s="690" t="s">
        <v>1789</v>
      </c>
      <c r="E44" s="511"/>
      <c r="F44" s="354" t="s">
        <v>1790</v>
      </c>
      <c r="G44" s="362">
        <v>2</v>
      </c>
      <c r="H44" s="464">
        <v>2</v>
      </c>
      <c r="I44" s="464">
        <v>2</v>
      </c>
      <c r="J44" s="464">
        <v>2</v>
      </c>
      <c r="K44" s="464">
        <v>2</v>
      </c>
      <c r="L44" s="464">
        <v>2</v>
      </c>
      <c r="M44" s="464">
        <v>2</v>
      </c>
      <c r="N44" s="464">
        <v>2</v>
      </c>
      <c r="O44" s="464">
        <v>2</v>
      </c>
      <c r="P44" s="464">
        <v>2</v>
      </c>
      <c r="Q44" s="464">
        <v>2</v>
      </c>
      <c r="R44" s="464">
        <v>2</v>
      </c>
      <c r="S44" s="464">
        <v>2</v>
      </c>
      <c r="T44" s="464">
        <v>2</v>
      </c>
      <c r="U44" s="482">
        <v>2</v>
      </c>
      <c r="V44" s="482">
        <v>2</v>
      </c>
      <c r="W44" s="482">
        <v>2</v>
      </c>
      <c r="X44" s="482">
        <v>2</v>
      </c>
      <c r="Y44" s="482">
        <v>2</v>
      </c>
      <c r="Z44" s="482">
        <v>2</v>
      </c>
      <c r="AA44" s="482"/>
      <c r="AB44" s="482">
        <v>2</v>
      </c>
      <c r="AC44" s="482">
        <v>2</v>
      </c>
      <c r="AD44" s="482">
        <v>2</v>
      </c>
      <c r="AE44" s="498">
        <v>2</v>
      </c>
      <c r="AF44" s="498">
        <v>2</v>
      </c>
      <c r="AG44" s="498">
        <v>2</v>
      </c>
      <c r="AH44" s="498">
        <v>2</v>
      </c>
      <c r="AI44" s="498">
        <v>2</v>
      </c>
      <c r="AJ44" s="498">
        <v>2</v>
      </c>
      <c r="AK44" s="498">
        <v>2</v>
      </c>
      <c r="AL44" s="498">
        <v>2</v>
      </c>
      <c r="AM44" s="499"/>
      <c r="AN44" s="187"/>
    </row>
    <row r="45" spans="1:45" ht="15" customHeight="1" x14ac:dyDescent="0.25">
      <c r="A45" s="354"/>
      <c r="B45" s="359"/>
      <c r="C45" s="346"/>
      <c r="D45" s="690" t="s">
        <v>1791</v>
      </c>
      <c r="E45" s="511"/>
      <c r="F45" s="354" t="s">
        <v>1779</v>
      </c>
      <c r="G45" s="362">
        <v>1</v>
      </c>
      <c r="H45" s="465"/>
      <c r="I45" s="465"/>
      <c r="J45" s="465"/>
      <c r="K45" s="465"/>
      <c r="L45" s="465"/>
      <c r="M45" s="465"/>
      <c r="N45" s="465"/>
      <c r="O45" s="465"/>
      <c r="P45" s="465"/>
      <c r="Q45" s="465"/>
      <c r="R45" s="465"/>
      <c r="S45" s="465"/>
      <c r="T45" s="465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500"/>
      <c r="AF45" s="500"/>
      <c r="AG45" s="500"/>
      <c r="AH45" s="500"/>
      <c r="AI45" s="500"/>
      <c r="AJ45" s="500"/>
      <c r="AK45" s="500"/>
      <c r="AL45" s="500"/>
      <c r="AM45" s="499"/>
      <c r="AN45" s="187"/>
    </row>
    <row r="46" spans="1:45" ht="15" customHeight="1" x14ac:dyDescent="0.25">
      <c r="A46" s="354"/>
      <c r="B46" s="359"/>
      <c r="C46" s="346"/>
      <c r="D46" s="690" t="s">
        <v>1792</v>
      </c>
      <c r="E46" s="511"/>
      <c r="F46" s="354" t="s">
        <v>1793</v>
      </c>
      <c r="G46" s="362">
        <v>0</v>
      </c>
      <c r="H46" s="465"/>
      <c r="I46" s="465"/>
      <c r="J46" s="465"/>
      <c r="K46" s="465"/>
      <c r="L46" s="465"/>
      <c r="M46" s="465"/>
      <c r="N46" s="465"/>
      <c r="O46" s="465"/>
      <c r="P46" s="465"/>
      <c r="Q46" s="465"/>
      <c r="R46" s="465"/>
      <c r="S46" s="465"/>
      <c r="T46" s="465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500"/>
      <c r="AF46" s="500"/>
      <c r="AG46" s="500"/>
      <c r="AH46" s="500"/>
      <c r="AI46" s="500"/>
      <c r="AJ46" s="500"/>
      <c r="AK46" s="500"/>
      <c r="AL46" s="500"/>
      <c r="AM46" s="499"/>
      <c r="AN46" s="187"/>
    </row>
    <row r="47" spans="1:45" ht="15" customHeight="1" x14ac:dyDescent="0.25">
      <c r="A47" s="354"/>
      <c r="B47" s="359"/>
      <c r="C47" s="346"/>
      <c r="D47" s="690" t="s">
        <v>1794</v>
      </c>
      <c r="E47" s="511"/>
      <c r="F47" s="354"/>
      <c r="G47" s="358"/>
      <c r="H47" s="465"/>
      <c r="I47" s="465"/>
      <c r="J47" s="465"/>
      <c r="K47" s="465"/>
      <c r="L47" s="465"/>
      <c r="M47" s="465"/>
      <c r="N47" s="465"/>
      <c r="O47" s="465"/>
      <c r="P47" s="465"/>
      <c r="Q47" s="465"/>
      <c r="R47" s="465"/>
      <c r="S47" s="465"/>
      <c r="T47" s="465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500"/>
      <c r="AF47" s="500"/>
      <c r="AG47" s="500"/>
      <c r="AH47" s="500"/>
      <c r="AI47" s="500"/>
      <c r="AJ47" s="500"/>
      <c r="AK47" s="500"/>
      <c r="AL47" s="500"/>
      <c r="AM47" s="501"/>
      <c r="AN47" s="8"/>
    </row>
    <row r="48" spans="1:45" ht="15" customHeight="1" x14ac:dyDescent="0.25">
      <c r="A48" s="354"/>
      <c r="B48" s="359"/>
      <c r="C48" s="346"/>
      <c r="D48" s="690" t="s">
        <v>1650</v>
      </c>
      <c r="E48" s="511"/>
      <c r="F48" s="354"/>
      <c r="G48" s="358"/>
      <c r="H48" s="465"/>
      <c r="I48" s="465"/>
      <c r="J48" s="465"/>
      <c r="K48" s="465"/>
      <c r="L48" s="465"/>
      <c r="M48" s="465"/>
      <c r="N48" s="465"/>
      <c r="O48" s="465"/>
      <c r="P48" s="465"/>
      <c r="Q48" s="465"/>
      <c r="R48" s="465"/>
      <c r="S48" s="465"/>
      <c r="T48" s="465"/>
      <c r="U48" s="484"/>
      <c r="V48" s="484"/>
      <c r="W48" s="484"/>
      <c r="X48" s="484"/>
      <c r="Y48" s="484"/>
      <c r="Z48" s="484"/>
      <c r="AA48" s="484"/>
      <c r="AB48" s="484"/>
      <c r="AC48" s="484"/>
      <c r="AD48" s="484"/>
      <c r="AE48" s="500"/>
      <c r="AF48" s="500"/>
      <c r="AG48" s="500"/>
      <c r="AH48" s="500"/>
      <c r="AI48" s="500"/>
      <c r="AJ48" s="500"/>
      <c r="AK48" s="500"/>
      <c r="AL48" s="500"/>
      <c r="AM48" s="501"/>
      <c r="AN48" s="8"/>
    </row>
    <row r="49" spans="1:40" ht="15" customHeight="1" x14ac:dyDescent="0.25">
      <c r="A49" s="354"/>
      <c r="B49" s="359"/>
      <c r="C49" s="346"/>
      <c r="D49" s="698" t="s">
        <v>1795</v>
      </c>
      <c r="E49" s="511"/>
      <c r="F49" s="354" t="s">
        <v>1796</v>
      </c>
      <c r="G49" s="362">
        <v>2</v>
      </c>
      <c r="H49" s="464">
        <v>2</v>
      </c>
      <c r="I49" s="464"/>
      <c r="J49" s="464"/>
      <c r="K49" s="464"/>
      <c r="L49" s="464"/>
      <c r="M49" s="464"/>
      <c r="N49" s="464"/>
      <c r="O49" s="464"/>
      <c r="P49" s="464">
        <v>2</v>
      </c>
      <c r="Q49" s="464"/>
      <c r="R49" s="464">
        <v>2</v>
      </c>
      <c r="S49" s="464">
        <v>2</v>
      </c>
      <c r="T49" s="464"/>
      <c r="U49" s="482"/>
      <c r="V49" s="482"/>
      <c r="W49" s="482"/>
      <c r="X49" s="482"/>
      <c r="Y49" s="482"/>
      <c r="Z49" s="482">
        <v>2</v>
      </c>
      <c r="AA49" s="482"/>
      <c r="AB49" s="482"/>
      <c r="AC49" s="482"/>
      <c r="AD49" s="482"/>
      <c r="AE49" s="498"/>
      <c r="AF49" s="498"/>
      <c r="AG49" s="498"/>
      <c r="AH49" s="498"/>
      <c r="AI49" s="498"/>
      <c r="AJ49" s="498">
        <v>2</v>
      </c>
      <c r="AK49" s="498"/>
      <c r="AL49" s="498">
        <v>2</v>
      </c>
      <c r="AM49" s="499"/>
      <c r="AN49" s="8"/>
    </row>
    <row r="50" spans="1:40" ht="15" customHeight="1" x14ac:dyDescent="0.25">
      <c r="A50" s="354"/>
      <c r="B50" s="359"/>
      <c r="C50" s="360"/>
      <c r="D50" s="689"/>
      <c r="E50" s="511"/>
      <c r="F50" s="354" t="s">
        <v>1797</v>
      </c>
      <c r="G50" s="362">
        <v>1</v>
      </c>
      <c r="H50" s="464"/>
      <c r="I50" s="464">
        <v>1</v>
      </c>
      <c r="J50" s="464">
        <v>1</v>
      </c>
      <c r="K50" s="464">
        <v>1</v>
      </c>
      <c r="L50" s="464">
        <v>1</v>
      </c>
      <c r="M50" s="464">
        <v>1</v>
      </c>
      <c r="N50" s="464">
        <v>1</v>
      </c>
      <c r="O50" s="464">
        <v>1</v>
      </c>
      <c r="P50" s="464"/>
      <c r="Q50" s="464">
        <v>1</v>
      </c>
      <c r="R50" s="464"/>
      <c r="S50" s="464"/>
      <c r="T50" s="464">
        <v>1</v>
      </c>
      <c r="U50" s="482">
        <v>1</v>
      </c>
      <c r="V50" s="482"/>
      <c r="W50" s="482"/>
      <c r="X50" s="482">
        <v>1</v>
      </c>
      <c r="Y50" s="482">
        <v>1</v>
      </c>
      <c r="Z50" s="482"/>
      <c r="AA50" s="482"/>
      <c r="AB50" s="482"/>
      <c r="AC50" s="482"/>
      <c r="AD50" s="482">
        <v>1</v>
      </c>
      <c r="AE50" s="498"/>
      <c r="AF50" s="498">
        <v>1</v>
      </c>
      <c r="AG50" s="498">
        <v>1</v>
      </c>
      <c r="AH50" s="498"/>
      <c r="AI50" s="498">
        <v>1</v>
      </c>
      <c r="AJ50" s="498"/>
      <c r="AK50" s="498">
        <v>1</v>
      </c>
      <c r="AL50" s="498"/>
      <c r="AM50" s="499"/>
      <c r="AN50" s="187"/>
    </row>
    <row r="51" spans="1:40" ht="15" customHeight="1" x14ac:dyDescent="0.25">
      <c r="A51" s="354"/>
      <c r="B51" s="359"/>
      <c r="C51" s="360"/>
      <c r="D51" s="689"/>
      <c r="E51" s="511"/>
      <c r="F51" s="354" t="s">
        <v>1798</v>
      </c>
      <c r="G51" s="362">
        <v>0</v>
      </c>
      <c r="H51" s="464"/>
      <c r="I51" s="464"/>
      <c r="J51" s="464"/>
      <c r="K51" s="464"/>
      <c r="L51" s="464"/>
      <c r="M51" s="464"/>
      <c r="N51" s="464"/>
      <c r="O51" s="464"/>
      <c r="P51" s="464"/>
      <c r="Q51" s="464"/>
      <c r="R51" s="464"/>
      <c r="S51" s="464"/>
      <c r="T51" s="464"/>
      <c r="U51" s="482"/>
      <c r="V51" s="482">
        <v>0</v>
      </c>
      <c r="W51" s="482">
        <v>0</v>
      </c>
      <c r="X51" s="482"/>
      <c r="Y51" s="482"/>
      <c r="Z51" s="482"/>
      <c r="AA51" s="482">
        <v>0</v>
      </c>
      <c r="AB51" s="482">
        <v>0</v>
      </c>
      <c r="AC51" s="482">
        <v>0</v>
      </c>
      <c r="AD51" s="482"/>
      <c r="AE51" s="498">
        <v>0</v>
      </c>
      <c r="AF51" s="498"/>
      <c r="AG51" s="498"/>
      <c r="AH51" s="498">
        <v>0</v>
      </c>
      <c r="AI51" s="498"/>
      <c r="AJ51" s="498"/>
      <c r="AK51" s="498"/>
      <c r="AL51" s="498"/>
      <c r="AM51" s="499"/>
      <c r="AN51" s="187"/>
    </row>
    <row r="52" spans="1:40" ht="15" customHeight="1" x14ac:dyDescent="0.25">
      <c r="A52" s="354"/>
      <c r="B52" s="359"/>
      <c r="C52" s="360" t="s">
        <v>1799</v>
      </c>
      <c r="D52" s="689" t="s">
        <v>1653</v>
      </c>
      <c r="E52" s="511"/>
      <c r="F52" s="354"/>
      <c r="G52" s="358"/>
      <c r="H52" s="465"/>
      <c r="I52" s="465"/>
      <c r="J52" s="465"/>
      <c r="K52" s="465"/>
      <c r="L52" s="465"/>
      <c r="M52" s="465"/>
      <c r="N52" s="465"/>
      <c r="O52" s="465"/>
      <c r="P52" s="465"/>
      <c r="Q52" s="465"/>
      <c r="R52" s="465"/>
      <c r="S52" s="465"/>
      <c r="T52" s="465"/>
      <c r="U52" s="484"/>
      <c r="V52" s="484"/>
      <c r="W52" s="484"/>
      <c r="X52" s="484"/>
      <c r="Y52" s="484"/>
      <c r="Z52" s="484"/>
      <c r="AA52" s="484"/>
      <c r="AB52" s="484"/>
      <c r="AC52" s="484"/>
      <c r="AD52" s="484"/>
      <c r="AE52" s="500"/>
      <c r="AF52" s="500"/>
      <c r="AG52" s="500"/>
      <c r="AH52" s="500"/>
      <c r="AI52" s="500"/>
      <c r="AJ52" s="500"/>
      <c r="AK52" s="500"/>
      <c r="AL52" s="500"/>
      <c r="AM52" s="501"/>
      <c r="AN52" s="187"/>
    </row>
    <row r="53" spans="1:40" ht="15" customHeight="1" x14ac:dyDescent="0.25">
      <c r="A53" s="354"/>
      <c r="B53" s="359"/>
      <c r="C53" s="360"/>
      <c r="D53" s="690" t="s">
        <v>1800</v>
      </c>
      <c r="E53" s="511"/>
      <c r="F53" s="354" t="s">
        <v>1801</v>
      </c>
      <c r="G53" s="362">
        <v>3</v>
      </c>
      <c r="H53" s="465"/>
      <c r="I53" s="465"/>
      <c r="J53" s="465"/>
      <c r="K53" s="465"/>
      <c r="L53" s="465"/>
      <c r="M53" s="465"/>
      <c r="N53" s="465"/>
      <c r="O53" s="465"/>
      <c r="P53" s="465"/>
      <c r="Q53" s="465"/>
      <c r="R53" s="465"/>
      <c r="S53" s="465"/>
      <c r="T53" s="465"/>
      <c r="U53" s="484"/>
      <c r="V53" s="484"/>
      <c r="W53" s="484"/>
      <c r="X53" s="484"/>
      <c r="Y53" s="484"/>
      <c r="Z53" s="484"/>
      <c r="AA53" s="484"/>
      <c r="AB53" s="484"/>
      <c r="AC53" s="484"/>
      <c r="AD53" s="484"/>
      <c r="AE53" s="500"/>
      <c r="AF53" s="500"/>
      <c r="AG53" s="500"/>
      <c r="AH53" s="500"/>
      <c r="AI53" s="500"/>
      <c r="AJ53" s="500"/>
      <c r="AK53" s="500"/>
      <c r="AL53" s="500"/>
      <c r="AM53" s="499"/>
      <c r="AN53" s="187"/>
    </row>
    <row r="54" spans="1:40" ht="15" customHeight="1" x14ac:dyDescent="0.25">
      <c r="A54" s="354"/>
      <c r="B54" s="359"/>
      <c r="C54" s="360"/>
      <c r="D54" s="691" t="s">
        <v>1802</v>
      </c>
      <c r="E54" s="511"/>
      <c r="F54" s="354" t="s">
        <v>1803</v>
      </c>
      <c r="G54" s="362">
        <v>2</v>
      </c>
      <c r="H54" s="465"/>
      <c r="I54" s="465"/>
      <c r="J54" s="465"/>
      <c r="K54" s="465"/>
      <c r="L54" s="465"/>
      <c r="M54" s="465"/>
      <c r="N54" s="465"/>
      <c r="O54" s="465"/>
      <c r="P54" s="465"/>
      <c r="Q54" s="465"/>
      <c r="R54" s="465"/>
      <c r="S54" s="465"/>
      <c r="T54" s="465"/>
      <c r="U54" s="484"/>
      <c r="V54" s="484"/>
      <c r="W54" s="484"/>
      <c r="X54" s="484"/>
      <c r="Y54" s="484"/>
      <c r="Z54" s="484"/>
      <c r="AA54" s="484"/>
      <c r="AB54" s="484"/>
      <c r="AC54" s="484"/>
      <c r="AD54" s="484"/>
      <c r="AE54" s="500"/>
      <c r="AF54" s="500"/>
      <c r="AG54" s="500"/>
      <c r="AH54" s="500"/>
      <c r="AI54" s="500"/>
      <c r="AJ54" s="500"/>
      <c r="AK54" s="500"/>
      <c r="AL54" s="500"/>
      <c r="AM54" s="499"/>
      <c r="AN54" s="187"/>
    </row>
    <row r="55" spans="1:40" ht="15" customHeight="1" x14ac:dyDescent="0.25">
      <c r="A55" s="354"/>
      <c r="B55" s="359"/>
      <c r="C55" s="360"/>
      <c r="D55" s="690" t="s">
        <v>1804</v>
      </c>
      <c r="E55" s="511"/>
      <c r="F55" s="354" t="s">
        <v>1805</v>
      </c>
      <c r="G55" s="362">
        <v>1</v>
      </c>
      <c r="H55" s="464">
        <v>1</v>
      </c>
      <c r="I55" s="464">
        <v>1</v>
      </c>
      <c r="J55" s="464">
        <v>1</v>
      </c>
      <c r="K55" s="464">
        <v>1</v>
      </c>
      <c r="L55" s="464">
        <v>1</v>
      </c>
      <c r="M55" s="464">
        <v>1</v>
      </c>
      <c r="N55" s="464">
        <v>1</v>
      </c>
      <c r="O55" s="464">
        <v>1</v>
      </c>
      <c r="P55" s="464">
        <v>1</v>
      </c>
      <c r="Q55" s="464">
        <v>1</v>
      </c>
      <c r="R55" s="464">
        <v>1</v>
      </c>
      <c r="S55" s="464">
        <v>1</v>
      </c>
      <c r="T55" s="464">
        <v>1</v>
      </c>
      <c r="U55" s="482">
        <v>1</v>
      </c>
      <c r="V55" s="482">
        <v>1</v>
      </c>
      <c r="W55" s="482">
        <v>1</v>
      </c>
      <c r="X55" s="482">
        <v>1</v>
      </c>
      <c r="Y55" s="482">
        <v>1</v>
      </c>
      <c r="Z55" s="482">
        <v>1</v>
      </c>
      <c r="AA55" s="482">
        <v>1</v>
      </c>
      <c r="AB55" s="482">
        <v>1</v>
      </c>
      <c r="AC55" s="482">
        <v>1</v>
      </c>
      <c r="AD55" s="482">
        <v>1</v>
      </c>
      <c r="AE55" s="498">
        <v>1</v>
      </c>
      <c r="AF55" s="498">
        <v>1</v>
      </c>
      <c r="AG55" s="498">
        <v>1</v>
      </c>
      <c r="AH55" s="498">
        <v>1</v>
      </c>
      <c r="AI55" s="498">
        <v>1</v>
      </c>
      <c r="AJ55" s="498">
        <v>1</v>
      </c>
      <c r="AK55" s="498">
        <v>1</v>
      </c>
      <c r="AL55" s="498">
        <v>1</v>
      </c>
      <c r="AM55" s="499"/>
      <c r="AN55" s="187"/>
    </row>
    <row r="56" spans="1:40" ht="15" customHeight="1" x14ac:dyDescent="0.25">
      <c r="A56" s="354"/>
      <c r="B56" s="359"/>
      <c r="C56" s="360"/>
      <c r="D56" s="689"/>
      <c r="E56" s="511"/>
      <c r="F56" s="354" t="s">
        <v>1798</v>
      </c>
      <c r="G56" s="362">
        <v>0</v>
      </c>
      <c r="H56" s="465"/>
      <c r="I56" s="465"/>
      <c r="J56" s="465"/>
      <c r="K56" s="465"/>
      <c r="L56" s="465"/>
      <c r="M56" s="465"/>
      <c r="N56" s="465"/>
      <c r="O56" s="465"/>
      <c r="P56" s="465"/>
      <c r="Q56" s="465"/>
      <c r="R56" s="465"/>
      <c r="S56" s="465"/>
      <c r="T56" s="465"/>
      <c r="U56" s="484"/>
      <c r="V56" s="484"/>
      <c r="W56" s="484"/>
      <c r="X56" s="484"/>
      <c r="Y56" s="484"/>
      <c r="Z56" s="484"/>
      <c r="AA56" s="484"/>
      <c r="AB56" s="484"/>
      <c r="AC56" s="484"/>
      <c r="AD56" s="484"/>
      <c r="AE56" s="500"/>
      <c r="AF56" s="500"/>
      <c r="AG56" s="500"/>
      <c r="AH56" s="500"/>
      <c r="AI56" s="500"/>
      <c r="AJ56" s="500"/>
      <c r="AK56" s="500"/>
      <c r="AL56" s="500"/>
      <c r="AM56" s="499"/>
      <c r="AN56" s="187"/>
    </row>
    <row r="57" spans="1:40" ht="15" customHeight="1" x14ac:dyDescent="0.25">
      <c r="A57" s="354"/>
      <c r="B57" s="359"/>
      <c r="C57" s="360" t="s">
        <v>1806</v>
      </c>
      <c r="D57" s="689" t="s">
        <v>1807</v>
      </c>
      <c r="E57" s="511"/>
      <c r="F57" s="354"/>
      <c r="G57" s="358"/>
      <c r="H57" s="465"/>
      <c r="I57" s="465"/>
      <c r="J57" s="465"/>
      <c r="K57" s="465"/>
      <c r="L57" s="465"/>
      <c r="M57" s="465"/>
      <c r="N57" s="465"/>
      <c r="O57" s="465"/>
      <c r="P57" s="465"/>
      <c r="Q57" s="465"/>
      <c r="R57" s="465"/>
      <c r="S57" s="465"/>
      <c r="T57" s="465"/>
      <c r="U57" s="484"/>
      <c r="V57" s="484"/>
      <c r="W57" s="484"/>
      <c r="X57" s="484"/>
      <c r="Y57" s="484"/>
      <c r="Z57" s="484"/>
      <c r="AA57" s="484"/>
      <c r="AB57" s="484"/>
      <c r="AC57" s="484"/>
      <c r="AD57" s="484"/>
      <c r="AE57" s="500"/>
      <c r="AF57" s="500"/>
      <c r="AG57" s="500"/>
      <c r="AH57" s="500"/>
      <c r="AI57" s="500"/>
      <c r="AJ57" s="500"/>
      <c r="AK57" s="500"/>
      <c r="AL57" s="500"/>
      <c r="AM57" s="501"/>
      <c r="AN57" s="187"/>
    </row>
    <row r="58" spans="1:40" ht="15" customHeight="1" x14ac:dyDescent="0.25">
      <c r="A58" s="354"/>
      <c r="B58" s="359"/>
      <c r="C58" s="360"/>
      <c r="D58" s="689" t="s">
        <v>1808</v>
      </c>
      <c r="E58" s="511"/>
      <c r="F58" s="354"/>
      <c r="G58" s="358"/>
      <c r="H58" s="465"/>
      <c r="I58" s="465"/>
      <c r="J58" s="465"/>
      <c r="K58" s="465"/>
      <c r="L58" s="465"/>
      <c r="M58" s="465"/>
      <c r="N58" s="465"/>
      <c r="O58" s="465"/>
      <c r="P58" s="465"/>
      <c r="Q58" s="465"/>
      <c r="R58" s="465"/>
      <c r="S58" s="465"/>
      <c r="T58" s="465"/>
      <c r="U58" s="484"/>
      <c r="V58" s="484"/>
      <c r="W58" s="484"/>
      <c r="X58" s="484"/>
      <c r="Y58" s="484"/>
      <c r="Z58" s="484"/>
      <c r="AA58" s="484"/>
      <c r="AB58" s="484"/>
      <c r="AC58" s="484"/>
      <c r="AD58" s="484"/>
      <c r="AE58" s="500"/>
      <c r="AF58" s="500"/>
      <c r="AG58" s="500"/>
      <c r="AH58" s="500"/>
      <c r="AI58" s="500"/>
      <c r="AJ58" s="500"/>
      <c r="AK58" s="500"/>
      <c r="AL58" s="500"/>
      <c r="AM58" s="501"/>
      <c r="AN58" s="187"/>
    </row>
    <row r="59" spans="1:40" ht="15" customHeight="1" x14ac:dyDescent="0.25">
      <c r="A59" s="354"/>
      <c r="B59" s="359"/>
      <c r="C59" s="360"/>
      <c r="D59" s="689"/>
      <c r="E59" s="511"/>
      <c r="F59" s="354" t="s">
        <v>1809</v>
      </c>
      <c r="G59" s="363">
        <v>3</v>
      </c>
      <c r="H59" s="464"/>
      <c r="I59" s="464"/>
      <c r="J59" s="464"/>
      <c r="K59" s="464"/>
      <c r="L59" s="464"/>
      <c r="M59" s="464"/>
      <c r="N59" s="464"/>
      <c r="O59" s="464"/>
      <c r="P59" s="464"/>
      <c r="Q59" s="464"/>
      <c r="R59" s="464"/>
      <c r="S59" s="464"/>
      <c r="T59" s="464">
        <v>3</v>
      </c>
      <c r="U59" s="482">
        <v>3</v>
      </c>
      <c r="V59" s="482">
        <v>3</v>
      </c>
      <c r="W59" s="482">
        <v>3</v>
      </c>
      <c r="X59" s="482">
        <v>3</v>
      </c>
      <c r="Y59" s="482">
        <v>3</v>
      </c>
      <c r="Z59" s="482">
        <v>3</v>
      </c>
      <c r="AA59" s="482">
        <v>3</v>
      </c>
      <c r="AB59" s="482">
        <v>3</v>
      </c>
      <c r="AC59" s="482">
        <v>3</v>
      </c>
      <c r="AD59" s="482">
        <v>3</v>
      </c>
      <c r="AE59" s="498">
        <v>3</v>
      </c>
      <c r="AF59" s="498">
        <v>3</v>
      </c>
      <c r="AG59" s="498">
        <v>3</v>
      </c>
      <c r="AH59" s="498">
        <v>3</v>
      </c>
      <c r="AI59" s="498">
        <v>3</v>
      </c>
      <c r="AJ59" s="498">
        <v>3</v>
      </c>
      <c r="AK59" s="498">
        <v>3</v>
      </c>
      <c r="AL59" s="498">
        <v>3</v>
      </c>
      <c r="AM59" s="499"/>
      <c r="AN59" s="187"/>
    </row>
    <row r="60" spans="1:40" ht="15" customHeight="1" x14ac:dyDescent="0.25">
      <c r="A60" s="354"/>
      <c r="B60" s="359"/>
      <c r="C60" s="360"/>
      <c r="D60" s="689"/>
      <c r="E60" s="511"/>
      <c r="F60" s="354" t="s">
        <v>1810</v>
      </c>
      <c r="G60" s="363">
        <v>2</v>
      </c>
      <c r="H60" s="464">
        <v>2</v>
      </c>
      <c r="I60" s="464">
        <v>2</v>
      </c>
      <c r="J60" s="464">
        <v>2</v>
      </c>
      <c r="K60" s="464">
        <v>2</v>
      </c>
      <c r="L60" s="464">
        <v>2</v>
      </c>
      <c r="M60" s="464">
        <v>2</v>
      </c>
      <c r="N60" s="464">
        <v>2</v>
      </c>
      <c r="O60" s="464">
        <v>2</v>
      </c>
      <c r="P60" s="464">
        <v>2</v>
      </c>
      <c r="Q60" s="464">
        <v>2</v>
      </c>
      <c r="R60" s="464">
        <v>2</v>
      </c>
      <c r="S60" s="464">
        <v>2</v>
      </c>
      <c r="T60" s="464"/>
      <c r="U60" s="482"/>
      <c r="V60" s="482"/>
      <c r="W60" s="482"/>
      <c r="X60" s="482"/>
      <c r="Y60" s="482"/>
      <c r="Z60" s="482"/>
      <c r="AA60" s="482"/>
      <c r="AB60" s="482"/>
      <c r="AC60" s="482"/>
      <c r="AD60" s="482"/>
      <c r="AE60" s="498"/>
      <c r="AF60" s="498"/>
      <c r="AG60" s="498"/>
      <c r="AH60" s="498"/>
      <c r="AI60" s="498"/>
      <c r="AJ60" s="498"/>
      <c r="AK60" s="498"/>
      <c r="AL60" s="498"/>
      <c r="AM60" s="499"/>
      <c r="AN60" s="187"/>
    </row>
    <row r="61" spans="1:40" ht="15" customHeight="1" x14ac:dyDescent="0.25">
      <c r="A61" s="354"/>
      <c r="B61" s="359"/>
      <c r="C61" s="360"/>
      <c r="D61" s="689"/>
      <c r="E61" s="511"/>
      <c r="F61" s="354" t="s">
        <v>1811</v>
      </c>
      <c r="G61" s="363">
        <v>1</v>
      </c>
      <c r="H61" s="465"/>
      <c r="I61" s="465"/>
      <c r="J61" s="465"/>
      <c r="K61" s="465"/>
      <c r="L61" s="465"/>
      <c r="M61" s="465"/>
      <c r="N61" s="465"/>
      <c r="O61" s="465"/>
      <c r="P61" s="465"/>
      <c r="Q61" s="465"/>
      <c r="R61" s="465"/>
      <c r="S61" s="465"/>
      <c r="T61" s="465"/>
      <c r="U61" s="484"/>
      <c r="V61" s="484"/>
      <c r="W61" s="484"/>
      <c r="X61" s="484"/>
      <c r="Y61" s="484"/>
      <c r="Z61" s="484"/>
      <c r="AA61" s="484"/>
      <c r="AB61" s="484"/>
      <c r="AC61" s="484"/>
      <c r="AD61" s="484"/>
      <c r="AE61" s="500"/>
      <c r="AF61" s="500"/>
      <c r="AG61" s="500"/>
      <c r="AH61" s="500"/>
      <c r="AI61" s="500"/>
      <c r="AJ61" s="500"/>
      <c r="AK61" s="500"/>
      <c r="AL61" s="500"/>
      <c r="AM61" s="499"/>
      <c r="AN61" s="187"/>
    </row>
    <row r="62" spans="1:40" ht="15" customHeight="1" x14ac:dyDescent="0.25">
      <c r="A62" s="354"/>
      <c r="B62" s="359"/>
      <c r="C62" s="360"/>
      <c r="D62" s="689"/>
      <c r="E62" s="511"/>
      <c r="F62" s="354" t="s">
        <v>1756</v>
      </c>
      <c r="G62" s="363">
        <v>0</v>
      </c>
      <c r="H62" s="465"/>
      <c r="I62" s="465"/>
      <c r="J62" s="465"/>
      <c r="K62" s="465"/>
      <c r="L62" s="465"/>
      <c r="M62" s="465"/>
      <c r="N62" s="465"/>
      <c r="O62" s="465"/>
      <c r="P62" s="465"/>
      <c r="Q62" s="465"/>
      <c r="R62" s="465"/>
      <c r="S62" s="465"/>
      <c r="T62" s="465"/>
      <c r="U62" s="484"/>
      <c r="V62" s="484"/>
      <c r="W62" s="484"/>
      <c r="X62" s="484"/>
      <c r="Y62" s="484"/>
      <c r="Z62" s="484"/>
      <c r="AA62" s="484"/>
      <c r="AB62" s="484"/>
      <c r="AC62" s="484"/>
      <c r="AD62" s="484"/>
      <c r="AE62" s="500"/>
      <c r="AF62" s="500"/>
      <c r="AG62" s="500"/>
      <c r="AH62" s="500"/>
      <c r="AI62" s="500"/>
      <c r="AJ62" s="500"/>
      <c r="AK62" s="500"/>
      <c r="AL62" s="500"/>
      <c r="AM62" s="499"/>
      <c r="AN62" s="187"/>
    </row>
    <row r="63" spans="1:40" ht="15" customHeight="1" x14ac:dyDescent="0.25">
      <c r="A63" s="354"/>
      <c r="B63" s="359"/>
      <c r="C63" s="360"/>
      <c r="D63" s="689" t="s">
        <v>1812</v>
      </c>
      <c r="E63" s="511"/>
      <c r="F63" s="354" t="s">
        <v>1755</v>
      </c>
      <c r="G63" s="363">
        <v>3</v>
      </c>
      <c r="H63" s="465">
        <v>3</v>
      </c>
      <c r="I63" s="465">
        <v>3</v>
      </c>
      <c r="J63" s="465">
        <v>3</v>
      </c>
      <c r="K63" s="465">
        <v>3</v>
      </c>
      <c r="L63" s="465">
        <v>3</v>
      </c>
      <c r="M63" s="465">
        <v>3</v>
      </c>
      <c r="N63" s="465">
        <v>3</v>
      </c>
      <c r="O63" s="465">
        <v>3</v>
      </c>
      <c r="P63" s="465">
        <v>3</v>
      </c>
      <c r="Q63" s="465">
        <v>3</v>
      </c>
      <c r="R63" s="465">
        <v>3</v>
      </c>
      <c r="S63" s="465">
        <v>3</v>
      </c>
      <c r="T63" s="465">
        <v>3</v>
      </c>
      <c r="U63" s="484">
        <v>3</v>
      </c>
      <c r="V63" s="484">
        <v>3</v>
      </c>
      <c r="W63" s="484">
        <v>3</v>
      </c>
      <c r="X63" s="484">
        <v>3</v>
      </c>
      <c r="Y63" s="484">
        <v>3</v>
      </c>
      <c r="Z63" s="484">
        <v>3</v>
      </c>
      <c r="AA63" s="484">
        <v>3</v>
      </c>
      <c r="AB63" s="484">
        <v>3</v>
      </c>
      <c r="AC63" s="484">
        <v>3</v>
      </c>
      <c r="AD63" s="484">
        <v>3</v>
      </c>
      <c r="AE63" s="500">
        <v>3</v>
      </c>
      <c r="AF63" s="500">
        <v>3</v>
      </c>
      <c r="AG63" s="500">
        <v>3</v>
      </c>
      <c r="AH63" s="500">
        <v>3</v>
      </c>
      <c r="AI63" s="500">
        <v>3</v>
      </c>
      <c r="AJ63" s="500">
        <v>3</v>
      </c>
      <c r="AK63" s="500">
        <v>3</v>
      </c>
      <c r="AL63" s="500">
        <v>3</v>
      </c>
      <c r="AM63" s="499"/>
      <c r="AN63" s="187"/>
    </row>
    <row r="64" spans="1:40" ht="15" customHeight="1" x14ac:dyDescent="0.25">
      <c r="A64" s="354"/>
      <c r="B64" s="359"/>
      <c r="C64" s="360"/>
      <c r="D64" s="689"/>
      <c r="E64" s="511"/>
      <c r="F64" s="354" t="s">
        <v>1756</v>
      </c>
      <c r="G64" s="363">
        <v>0</v>
      </c>
      <c r="H64" s="465"/>
      <c r="I64" s="465"/>
      <c r="J64" s="465"/>
      <c r="K64" s="465"/>
      <c r="L64" s="465"/>
      <c r="M64" s="465"/>
      <c r="N64" s="465"/>
      <c r="O64" s="465"/>
      <c r="P64" s="465"/>
      <c r="Q64" s="465"/>
      <c r="R64" s="465"/>
      <c r="S64" s="465"/>
      <c r="T64" s="465"/>
      <c r="U64" s="484"/>
      <c r="V64" s="484"/>
      <c r="W64" s="484"/>
      <c r="X64" s="484"/>
      <c r="Y64" s="484"/>
      <c r="Z64" s="484"/>
      <c r="AA64" s="484"/>
      <c r="AB64" s="484"/>
      <c r="AC64" s="484"/>
      <c r="AD64" s="484"/>
      <c r="AE64" s="500"/>
      <c r="AF64" s="500"/>
      <c r="AG64" s="500"/>
      <c r="AH64" s="500"/>
      <c r="AI64" s="500"/>
      <c r="AJ64" s="500"/>
      <c r="AK64" s="500"/>
      <c r="AL64" s="500"/>
      <c r="AM64" s="499"/>
      <c r="AN64" s="187"/>
    </row>
    <row r="65" spans="1:40" ht="15" customHeight="1" x14ac:dyDescent="0.25">
      <c r="A65" s="354"/>
      <c r="B65" s="359"/>
      <c r="C65" s="360"/>
      <c r="D65" s="689"/>
      <c r="E65" s="511"/>
      <c r="F65" s="354"/>
      <c r="G65" s="362"/>
      <c r="H65" s="465"/>
      <c r="I65" s="465"/>
      <c r="J65" s="465"/>
      <c r="K65" s="465"/>
      <c r="L65" s="465"/>
      <c r="M65" s="465"/>
      <c r="N65" s="465"/>
      <c r="O65" s="465"/>
      <c r="P65" s="465"/>
      <c r="Q65" s="465"/>
      <c r="R65" s="465"/>
      <c r="S65" s="465"/>
      <c r="T65" s="465"/>
      <c r="U65" s="484"/>
      <c r="V65" s="484"/>
      <c r="W65" s="484"/>
      <c r="X65" s="484"/>
      <c r="Y65" s="484"/>
      <c r="Z65" s="484"/>
      <c r="AA65" s="484"/>
      <c r="AB65" s="484"/>
      <c r="AC65" s="484"/>
      <c r="AD65" s="484"/>
      <c r="AE65" s="500"/>
      <c r="AF65" s="500"/>
      <c r="AG65" s="500"/>
      <c r="AH65" s="500"/>
      <c r="AI65" s="500"/>
      <c r="AJ65" s="500"/>
      <c r="AK65" s="500"/>
      <c r="AL65" s="500"/>
      <c r="AM65" s="501"/>
      <c r="AN65" s="187"/>
    </row>
    <row r="66" spans="1:40" ht="15" customHeight="1" x14ac:dyDescent="0.25">
      <c r="A66" s="364" t="s">
        <v>97</v>
      </c>
      <c r="B66" s="355"/>
      <c r="C66" s="697" t="s">
        <v>982</v>
      </c>
      <c r="D66" s="511"/>
      <c r="E66" s="511"/>
      <c r="F66" s="354"/>
      <c r="G66" s="362"/>
      <c r="H66" s="465"/>
      <c r="I66" s="465"/>
      <c r="J66" s="465"/>
      <c r="K66" s="465"/>
      <c r="L66" s="465"/>
      <c r="M66" s="465"/>
      <c r="N66" s="465"/>
      <c r="O66" s="465"/>
      <c r="P66" s="465"/>
      <c r="Q66" s="465"/>
      <c r="R66" s="465"/>
      <c r="S66" s="465"/>
      <c r="T66" s="465"/>
      <c r="U66" s="484"/>
      <c r="V66" s="484"/>
      <c r="W66" s="484"/>
      <c r="X66" s="484"/>
      <c r="Y66" s="484"/>
      <c r="Z66" s="484"/>
      <c r="AA66" s="484"/>
      <c r="AB66" s="484"/>
      <c r="AC66" s="484"/>
      <c r="AD66" s="484"/>
      <c r="AE66" s="500"/>
      <c r="AF66" s="500"/>
      <c r="AG66" s="500"/>
      <c r="AH66" s="500"/>
      <c r="AI66" s="500"/>
      <c r="AJ66" s="500"/>
      <c r="AK66" s="500"/>
      <c r="AL66" s="500"/>
      <c r="AM66" s="501"/>
      <c r="AN66" s="187"/>
    </row>
    <row r="67" spans="1:40" ht="15" customHeight="1" x14ac:dyDescent="0.25">
      <c r="A67" s="354"/>
      <c r="B67" s="359"/>
      <c r="C67" s="360" t="s">
        <v>1761</v>
      </c>
      <c r="D67" s="689" t="s">
        <v>1813</v>
      </c>
      <c r="E67" s="511"/>
      <c r="F67" s="354" t="s">
        <v>1814</v>
      </c>
      <c r="G67" s="362">
        <v>4</v>
      </c>
      <c r="H67" s="464"/>
      <c r="I67" s="464"/>
      <c r="J67" s="464"/>
      <c r="K67" s="464"/>
      <c r="L67" s="464"/>
      <c r="M67" s="464"/>
      <c r="N67" s="464"/>
      <c r="O67" s="464"/>
      <c r="P67" s="464"/>
      <c r="Q67" s="464"/>
      <c r="R67" s="464"/>
      <c r="S67" s="464"/>
      <c r="T67" s="464"/>
      <c r="U67" s="482"/>
      <c r="V67" s="482"/>
      <c r="W67" s="482"/>
      <c r="X67" s="482"/>
      <c r="Y67" s="482"/>
      <c r="Z67" s="482"/>
      <c r="AA67" s="482"/>
      <c r="AB67" s="482"/>
      <c r="AC67" s="482"/>
      <c r="AD67" s="482"/>
      <c r="AE67" s="498"/>
      <c r="AF67" s="498"/>
      <c r="AG67" s="498"/>
      <c r="AH67" s="498"/>
      <c r="AI67" s="498"/>
      <c r="AJ67" s="498"/>
      <c r="AK67" s="498"/>
      <c r="AL67" s="498"/>
      <c r="AM67" s="499"/>
      <c r="AN67" s="187"/>
    </row>
    <row r="68" spans="1:40" ht="15" customHeight="1" x14ac:dyDescent="0.25">
      <c r="A68" s="354"/>
      <c r="B68" s="359"/>
      <c r="C68" s="360"/>
      <c r="D68" s="689"/>
      <c r="E68" s="511"/>
      <c r="F68" s="354" t="s">
        <v>1815</v>
      </c>
      <c r="G68" s="362">
        <v>3</v>
      </c>
      <c r="H68" s="465"/>
      <c r="I68" s="465"/>
      <c r="J68" s="465"/>
      <c r="K68" s="465"/>
      <c r="L68" s="465"/>
      <c r="M68" s="465"/>
      <c r="N68" s="465"/>
      <c r="O68" s="465"/>
      <c r="P68" s="465"/>
      <c r="Q68" s="465"/>
      <c r="R68" s="465"/>
      <c r="S68" s="465"/>
      <c r="T68" s="465"/>
      <c r="U68" s="484"/>
      <c r="V68" s="484"/>
      <c r="W68" s="484"/>
      <c r="X68" s="484"/>
      <c r="Y68" s="484"/>
      <c r="Z68" s="484"/>
      <c r="AA68" s="484"/>
      <c r="AB68" s="484"/>
      <c r="AC68" s="484"/>
      <c r="AD68" s="484"/>
      <c r="AE68" s="500"/>
      <c r="AF68" s="500"/>
      <c r="AG68" s="500"/>
      <c r="AH68" s="500"/>
      <c r="AI68" s="500"/>
      <c r="AJ68" s="500"/>
      <c r="AK68" s="500"/>
      <c r="AL68" s="500"/>
      <c r="AM68" s="499"/>
      <c r="AN68" s="187"/>
    </row>
    <row r="69" spans="1:40" ht="15" customHeight="1" x14ac:dyDescent="0.25">
      <c r="A69" s="354"/>
      <c r="B69" s="359"/>
      <c r="C69" s="360"/>
      <c r="D69" s="689"/>
      <c r="E69" s="511"/>
      <c r="F69" s="354" t="s">
        <v>1816</v>
      </c>
      <c r="G69" s="362">
        <v>2</v>
      </c>
      <c r="H69" s="465"/>
      <c r="I69" s="465"/>
      <c r="J69" s="465"/>
      <c r="K69" s="465"/>
      <c r="L69" s="465"/>
      <c r="M69" s="465"/>
      <c r="N69" s="465"/>
      <c r="O69" s="465"/>
      <c r="P69" s="465"/>
      <c r="Q69" s="465"/>
      <c r="R69" s="465"/>
      <c r="S69" s="465"/>
      <c r="T69" s="465"/>
      <c r="U69" s="484"/>
      <c r="V69" s="484"/>
      <c r="W69" s="484"/>
      <c r="X69" s="484"/>
      <c r="Y69" s="484"/>
      <c r="Z69" s="484"/>
      <c r="AA69" s="484"/>
      <c r="AB69" s="484"/>
      <c r="AC69" s="484"/>
      <c r="AD69" s="484"/>
      <c r="AE69" s="500"/>
      <c r="AF69" s="500"/>
      <c r="AG69" s="500"/>
      <c r="AH69" s="500"/>
      <c r="AI69" s="500"/>
      <c r="AJ69" s="500"/>
      <c r="AK69" s="500"/>
      <c r="AL69" s="500"/>
      <c r="AM69" s="499"/>
      <c r="AN69" s="187"/>
    </row>
    <row r="70" spans="1:40" ht="15" customHeight="1" x14ac:dyDescent="0.25">
      <c r="A70" s="354"/>
      <c r="B70" s="359"/>
      <c r="C70" s="360"/>
      <c r="D70" s="689"/>
      <c r="E70" s="511"/>
      <c r="F70" s="354" t="s">
        <v>1817</v>
      </c>
      <c r="G70" s="365">
        <v>1</v>
      </c>
      <c r="H70" s="466"/>
      <c r="I70" s="465"/>
      <c r="J70" s="465"/>
      <c r="K70" s="465"/>
      <c r="L70" s="465"/>
      <c r="M70" s="465"/>
      <c r="N70" s="465"/>
      <c r="O70" s="465"/>
      <c r="P70" s="465"/>
      <c r="Q70" s="465"/>
      <c r="R70" s="465"/>
      <c r="S70" s="465"/>
      <c r="T70" s="465"/>
      <c r="U70" s="484"/>
      <c r="V70" s="484"/>
      <c r="W70" s="484"/>
      <c r="X70" s="484"/>
      <c r="Y70" s="484"/>
      <c r="Z70" s="484"/>
      <c r="AA70" s="484"/>
      <c r="AB70" s="484"/>
      <c r="AC70" s="484"/>
      <c r="AD70" s="484"/>
      <c r="AE70" s="500"/>
      <c r="AF70" s="500"/>
      <c r="AG70" s="500"/>
      <c r="AH70" s="500"/>
      <c r="AI70" s="500"/>
      <c r="AJ70" s="500"/>
      <c r="AK70" s="500"/>
      <c r="AL70" s="500"/>
      <c r="AM70" s="499"/>
      <c r="AN70" s="187"/>
    </row>
    <row r="71" spans="1:40" ht="15" customHeight="1" x14ac:dyDescent="0.25">
      <c r="A71" s="354"/>
      <c r="B71" s="359"/>
      <c r="C71" s="360"/>
      <c r="D71" s="689"/>
      <c r="E71" s="511"/>
      <c r="F71" s="354" t="s">
        <v>1818</v>
      </c>
      <c r="G71" s="365">
        <v>0</v>
      </c>
      <c r="H71" s="466">
        <v>0</v>
      </c>
      <c r="I71" s="466">
        <v>0</v>
      </c>
      <c r="J71" s="466">
        <v>0</v>
      </c>
      <c r="K71" s="466">
        <v>0</v>
      </c>
      <c r="L71" s="466">
        <v>0</v>
      </c>
      <c r="M71" s="466">
        <v>0</v>
      </c>
      <c r="N71" s="466">
        <v>0</v>
      </c>
      <c r="O71" s="466">
        <v>0</v>
      </c>
      <c r="P71" s="466">
        <v>0</v>
      </c>
      <c r="Q71" s="466">
        <v>0</v>
      </c>
      <c r="R71" s="466">
        <v>0</v>
      </c>
      <c r="S71" s="466">
        <v>0</v>
      </c>
      <c r="T71" s="466">
        <v>0</v>
      </c>
      <c r="U71" s="486">
        <v>0</v>
      </c>
      <c r="V71" s="486">
        <v>0</v>
      </c>
      <c r="W71" s="486">
        <v>0</v>
      </c>
      <c r="X71" s="486">
        <v>0</v>
      </c>
      <c r="Y71" s="486">
        <v>0</v>
      </c>
      <c r="Z71" s="486">
        <v>0</v>
      </c>
      <c r="AA71" s="486">
        <v>0</v>
      </c>
      <c r="AB71" s="486">
        <v>0</v>
      </c>
      <c r="AC71" s="486">
        <v>0</v>
      </c>
      <c r="AD71" s="486">
        <v>0</v>
      </c>
      <c r="AE71" s="502">
        <v>0</v>
      </c>
      <c r="AF71" s="502">
        <v>0</v>
      </c>
      <c r="AG71" s="502">
        <v>0</v>
      </c>
      <c r="AH71" s="502">
        <v>0</v>
      </c>
      <c r="AI71" s="502">
        <v>0</v>
      </c>
      <c r="AJ71" s="502">
        <v>0</v>
      </c>
      <c r="AK71" s="502">
        <v>0</v>
      </c>
      <c r="AL71" s="502">
        <v>0</v>
      </c>
      <c r="AM71" s="503"/>
      <c r="AN71" s="187"/>
    </row>
    <row r="72" spans="1:40" ht="15" customHeight="1" x14ac:dyDescent="0.25">
      <c r="A72" s="354"/>
      <c r="B72" s="359"/>
      <c r="C72" s="360"/>
      <c r="D72" s="361"/>
      <c r="E72" s="361"/>
      <c r="F72" s="354"/>
      <c r="G72" s="365"/>
      <c r="H72" s="466"/>
      <c r="I72" s="466"/>
      <c r="J72" s="466"/>
      <c r="K72" s="466"/>
      <c r="L72" s="466"/>
      <c r="M72" s="466"/>
      <c r="N72" s="466"/>
      <c r="O72" s="466"/>
      <c r="P72" s="466"/>
      <c r="Q72" s="466"/>
      <c r="R72" s="466"/>
      <c r="S72" s="466"/>
      <c r="T72" s="466"/>
      <c r="U72" s="486"/>
      <c r="V72" s="486"/>
      <c r="W72" s="486"/>
      <c r="X72" s="486"/>
      <c r="Y72" s="486"/>
      <c r="Z72" s="486"/>
      <c r="AA72" s="486"/>
      <c r="AB72" s="486"/>
      <c r="AC72" s="486"/>
      <c r="AD72" s="486"/>
      <c r="AE72" s="502"/>
      <c r="AF72" s="502"/>
      <c r="AG72" s="502"/>
      <c r="AH72" s="502"/>
      <c r="AI72" s="502"/>
      <c r="AJ72" s="502"/>
      <c r="AK72" s="502"/>
      <c r="AL72" s="502"/>
      <c r="AM72" s="504"/>
      <c r="AN72" s="187"/>
    </row>
    <row r="73" spans="1:40" ht="15" customHeight="1" x14ac:dyDescent="0.25">
      <c r="A73" s="354"/>
      <c r="B73" s="359"/>
      <c r="C73" s="360" t="s">
        <v>1763</v>
      </c>
      <c r="D73" s="689" t="s">
        <v>1819</v>
      </c>
      <c r="E73" s="511"/>
      <c r="F73" s="354" t="s">
        <v>1820</v>
      </c>
      <c r="G73" s="365">
        <v>3</v>
      </c>
      <c r="H73" s="467"/>
      <c r="I73" s="467"/>
      <c r="J73" s="467"/>
      <c r="K73" s="467"/>
      <c r="L73" s="467"/>
      <c r="M73" s="467"/>
      <c r="N73" s="467"/>
      <c r="O73" s="467"/>
      <c r="P73" s="467"/>
      <c r="Q73" s="467"/>
      <c r="R73" s="467"/>
      <c r="S73" s="467"/>
      <c r="T73" s="467"/>
      <c r="U73" s="485">
        <v>3</v>
      </c>
      <c r="V73" s="485">
        <v>3</v>
      </c>
      <c r="W73" s="485">
        <v>3</v>
      </c>
      <c r="X73" s="485">
        <v>3</v>
      </c>
      <c r="Y73" s="485">
        <v>3</v>
      </c>
      <c r="Z73" s="485">
        <v>3</v>
      </c>
      <c r="AA73" s="485"/>
      <c r="AB73" s="485">
        <v>3</v>
      </c>
      <c r="AC73" s="485">
        <v>3</v>
      </c>
      <c r="AD73" s="485">
        <v>3</v>
      </c>
      <c r="AE73" s="505">
        <v>3</v>
      </c>
      <c r="AF73" s="505"/>
      <c r="AG73" s="505">
        <v>3</v>
      </c>
      <c r="AH73" s="505">
        <v>3</v>
      </c>
      <c r="AI73" s="505">
        <v>3</v>
      </c>
      <c r="AJ73" s="505"/>
      <c r="AK73" s="505"/>
      <c r="AL73" s="505"/>
      <c r="AM73" s="503"/>
      <c r="AN73" s="187"/>
    </row>
    <row r="74" spans="1:40" ht="15" customHeight="1" x14ac:dyDescent="0.25">
      <c r="A74" s="354"/>
      <c r="B74" s="359"/>
      <c r="C74" s="360"/>
      <c r="D74" s="689"/>
      <c r="E74" s="511"/>
      <c r="F74" s="354" t="s">
        <v>1821</v>
      </c>
      <c r="G74" s="365">
        <v>2</v>
      </c>
      <c r="H74" s="467">
        <v>2</v>
      </c>
      <c r="I74" s="467">
        <v>2</v>
      </c>
      <c r="J74" s="467">
        <v>2</v>
      </c>
      <c r="K74" s="467">
        <v>2</v>
      </c>
      <c r="L74" s="467">
        <v>2</v>
      </c>
      <c r="M74" s="467">
        <v>2</v>
      </c>
      <c r="N74" s="467">
        <v>2</v>
      </c>
      <c r="O74" s="467">
        <v>2</v>
      </c>
      <c r="P74" s="467">
        <v>2</v>
      </c>
      <c r="Q74" s="467">
        <v>2</v>
      </c>
      <c r="R74" s="467">
        <v>2</v>
      </c>
      <c r="S74" s="467">
        <v>2</v>
      </c>
      <c r="T74" s="467">
        <v>2</v>
      </c>
      <c r="U74" s="485"/>
      <c r="V74" s="485"/>
      <c r="W74" s="485"/>
      <c r="X74" s="485"/>
      <c r="Y74" s="485"/>
      <c r="Z74" s="485"/>
      <c r="AA74" s="485">
        <v>2</v>
      </c>
      <c r="AB74" s="485"/>
      <c r="AC74" s="485"/>
      <c r="AD74" s="485"/>
      <c r="AE74" s="505"/>
      <c r="AF74" s="505">
        <v>2</v>
      </c>
      <c r="AG74" s="505"/>
      <c r="AH74" s="505"/>
      <c r="AI74" s="505"/>
      <c r="AJ74" s="505">
        <v>2</v>
      </c>
      <c r="AK74" s="505">
        <v>2</v>
      </c>
      <c r="AL74" s="505">
        <v>2</v>
      </c>
      <c r="AM74" s="503"/>
      <c r="AN74" s="187"/>
    </row>
    <row r="75" spans="1:40" ht="15" customHeight="1" x14ac:dyDescent="0.25">
      <c r="A75" s="354"/>
      <c r="B75" s="359"/>
      <c r="C75" s="360"/>
      <c r="D75" s="689"/>
      <c r="E75" s="511"/>
      <c r="F75" s="354" t="s">
        <v>1811</v>
      </c>
      <c r="G75" s="365">
        <v>1</v>
      </c>
      <c r="H75" s="466"/>
      <c r="I75" s="466"/>
      <c r="J75" s="466"/>
      <c r="K75" s="466"/>
      <c r="L75" s="466"/>
      <c r="M75" s="466"/>
      <c r="N75" s="466"/>
      <c r="O75" s="466"/>
      <c r="P75" s="466"/>
      <c r="Q75" s="466"/>
      <c r="R75" s="466"/>
      <c r="S75" s="466"/>
      <c r="T75" s="46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502"/>
      <c r="AF75" s="502"/>
      <c r="AG75" s="502"/>
      <c r="AH75" s="502"/>
      <c r="AI75" s="502"/>
      <c r="AJ75" s="502"/>
      <c r="AK75" s="502"/>
      <c r="AL75" s="502"/>
      <c r="AM75" s="503"/>
      <c r="AN75" s="187"/>
    </row>
    <row r="76" spans="1:40" ht="15" customHeight="1" x14ac:dyDescent="0.25">
      <c r="A76" s="354"/>
      <c r="B76" s="359"/>
      <c r="C76" s="360"/>
      <c r="D76" s="689"/>
      <c r="E76" s="511"/>
      <c r="F76" s="354" t="s">
        <v>1756</v>
      </c>
      <c r="G76" s="365">
        <v>0</v>
      </c>
      <c r="H76" s="466"/>
      <c r="I76" s="466"/>
      <c r="J76" s="466"/>
      <c r="K76" s="466"/>
      <c r="L76" s="466"/>
      <c r="M76" s="466"/>
      <c r="N76" s="466"/>
      <c r="O76" s="466"/>
      <c r="P76" s="466"/>
      <c r="Q76" s="466"/>
      <c r="R76" s="466"/>
      <c r="S76" s="466"/>
      <c r="T76" s="466"/>
      <c r="U76" s="486"/>
      <c r="V76" s="486"/>
      <c r="W76" s="486"/>
      <c r="X76" s="486"/>
      <c r="Y76" s="486"/>
      <c r="Z76" s="486"/>
      <c r="AA76" s="486"/>
      <c r="AB76" s="486"/>
      <c r="AC76" s="486"/>
      <c r="AD76" s="486"/>
      <c r="AE76" s="502"/>
      <c r="AF76" s="502"/>
      <c r="AG76" s="502"/>
      <c r="AH76" s="502"/>
      <c r="AI76" s="502"/>
      <c r="AJ76" s="502"/>
      <c r="AK76" s="502"/>
      <c r="AL76" s="502"/>
      <c r="AM76" s="503"/>
      <c r="AN76" s="187"/>
    </row>
    <row r="77" spans="1:40" ht="15" customHeight="1" x14ac:dyDescent="0.25">
      <c r="A77" s="354"/>
      <c r="B77" s="359"/>
      <c r="C77" s="360" t="s">
        <v>1822</v>
      </c>
      <c r="D77" s="689" t="s">
        <v>1823</v>
      </c>
      <c r="E77" s="511"/>
      <c r="F77" s="354"/>
      <c r="G77" s="365"/>
      <c r="H77" s="466"/>
      <c r="I77" s="466"/>
      <c r="J77" s="466"/>
      <c r="K77" s="466"/>
      <c r="L77" s="466"/>
      <c r="M77" s="466"/>
      <c r="N77" s="466"/>
      <c r="O77" s="466"/>
      <c r="P77" s="466"/>
      <c r="Q77" s="466"/>
      <c r="R77" s="466"/>
      <c r="S77" s="466"/>
      <c r="T77" s="466"/>
      <c r="U77" s="486"/>
      <c r="V77" s="486"/>
      <c r="W77" s="486"/>
      <c r="X77" s="486"/>
      <c r="Y77" s="486"/>
      <c r="Z77" s="486"/>
      <c r="AA77" s="486"/>
      <c r="AB77" s="486"/>
      <c r="AC77" s="486"/>
      <c r="AD77" s="486"/>
      <c r="AE77" s="502"/>
      <c r="AF77" s="502"/>
      <c r="AG77" s="502"/>
      <c r="AH77" s="502"/>
      <c r="AI77" s="502"/>
      <c r="AJ77" s="502"/>
      <c r="AK77" s="502"/>
      <c r="AL77" s="502"/>
      <c r="AM77" s="504"/>
      <c r="AN77" s="187"/>
    </row>
    <row r="78" spans="1:40" ht="15" customHeight="1" x14ac:dyDescent="0.25">
      <c r="A78" s="354"/>
      <c r="B78" s="359"/>
      <c r="C78" s="360"/>
      <c r="D78" s="690" t="s">
        <v>1824</v>
      </c>
      <c r="E78" s="511"/>
      <c r="F78" s="354" t="s">
        <v>1825</v>
      </c>
      <c r="G78" s="365">
        <v>4</v>
      </c>
      <c r="H78" s="466"/>
      <c r="I78" s="466"/>
      <c r="J78" s="466"/>
      <c r="K78" s="466"/>
      <c r="L78" s="466"/>
      <c r="M78" s="466"/>
      <c r="N78" s="466"/>
      <c r="O78" s="466"/>
      <c r="P78" s="466"/>
      <c r="Q78" s="466"/>
      <c r="R78" s="466"/>
      <c r="S78" s="466"/>
      <c r="T78" s="466"/>
      <c r="U78" s="486"/>
      <c r="V78" s="486"/>
      <c r="W78" s="486"/>
      <c r="X78" s="486"/>
      <c r="Y78" s="486"/>
      <c r="Z78" s="486"/>
      <c r="AA78" s="486"/>
      <c r="AB78" s="486"/>
      <c r="AC78" s="486"/>
      <c r="AD78" s="486"/>
      <c r="AE78" s="502"/>
      <c r="AF78" s="502"/>
      <c r="AG78" s="502"/>
      <c r="AH78" s="502"/>
      <c r="AI78" s="502"/>
      <c r="AJ78" s="502"/>
      <c r="AK78" s="502"/>
      <c r="AL78" s="502"/>
      <c r="AM78" s="503"/>
      <c r="AN78" s="187"/>
    </row>
    <row r="79" spans="1:40" ht="15" customHeight="1" x14ac:dyDescent="0.25">
      <c r="A79" s="354"/>
      <c r="B79" s="359"/>
      <c r="C79" s="360"/>
      <c r="D79" s="690" t="s">
        <v>1826</v>
      </c>
      <c r="E79" s="511"/>
      <c r="F79" s="354" t="s">
        <v>1827</v>
      </c>
      <c r="G79" s="365">
        <v>3</v>
      </c>
      <c r="H79" s="467">
        <v>3</v>
      </c>
      <c r="I79" s="467">
        <v>3</v>
      </c>
      <c r="J79" s="467">
        <v>3</v>
      </c>
      <c r="K79" s="467">
        <v>3</v>
      </c>
      <c r="L79" s="467">
        <v>3</v>
      </c>
      <c r="M79" s="467">
        <v>3</v>
      </c>
      <c r="N79" s="467">
        <v>3</v>
      </c>
      <c r="O79" s="467">
        <v>3</v>
      </c>
      <c r="P79" s="467">
        <v>3</v>
      </c>
      <c r="Q79" s="467">
        <v>3</v>
      </c>
      <c r="R79" s="467">
        <v>3</v>
      </c>
      <c r="S79" s="467"/>
      <c r="T79" s="467">
        <v>3</v>
      </c>
      <c r="U79" s="485">
        <v>3</v>
      </c>
      <c r="V79" s="485"/>
      <c r="W79" s="485">
        <v>3</v>
      </c>
      <c r="X79" s="485">
        <v>3</v>
      </c>
      <c r="Y79" s="485">
        <v>3</v>
      </c>
      <c r="Z79" s="485">
        <v>3</v>
      </c>
      <c r="AA79" s="485">
        <v>3</v>
      </c>
      <c r="AB79" s="485"/>
      <c r="AC79" s="485">
        <v>3</v>
      </c>
      <c r="AD79" s="485">
        <v>3</v>
      </c>
      <c r="AE79" s="505"/>
      <c r="AF79" s="505">
        <v>3</v>
      </c>
      <c r="AG79" s="505">
        <v>3</v>
      </c>
      <c r="AH79" s="505">
        <v>3</v>
      </c>
      <c r="AI79" s="505">
        <v>3</v>
      </c>
      <c r="AJ79" s="505">
        <v>3</v>
      </c>
      <c r="AK79" s="505">
        <v>3</v>
      </c>
      <c r="AL79" s="505">
        <v>3</v>
      </c>
      <c r="AM79" s="503"/>
      <c r="AN79" s="187"/>
    </row>
    <row r="80" spans="1:40" ht="15" customHeight="1" x14ac:dyDescent="0.25">
      <c r="A80" s="354"/>
      <c r="B80" s="359"/>
      <c r="C80" s="360"/>
      <c r="D80" s="690" t="s">
        <v>1828</v>
      </c>
      <c r="E80" s="511"/>
      <c r="F80" s="354" t="s">
        <v>1829</v>
      </c>
      <c r="G80" s="365">
        <v>2</v>
      </c>
      <c r="H80" s="467"/>
      <c r="I80" s="467"/>
      <c r="J80" s="467"/>
      <c r="K80" s="467"/>
      <c r="L80" s="467"/>
      <c r="M80" s="467"/>
      <c r="N80" s="467"/>
      <c r="O80" s="467"/>
      <c r="P80" s="467"/>
      <c r="Q80" s="467"/>
      <c r="R80" s="467"/>
      <c r="S80" s="467"/>
      <c r="T80" s="467"/>
      <c r="U80" s="485"/>
      <c r="V80" s="485">
        <v>2</v>
      </c>
      <c r="W80" s="485"/>
      <c r="X80" s="485"/>
      <c r="Y80" s="485"/>
      <c r="Z80" s="485"/>
      <c r="AA80" s="485"/>
      <c r="AB80" s="485">
        <v>2</v>
      </c>
      <c r="AC80" s="485"/>
      <c r="AD80" s="485"/>
      <c r="AE80" s="505">
        <v>2</v>
      </c>
      <c r="AF80" s="505"/>
      <c r="AG80" s="505"/>
      <c r="AH80" s="505"/>
      <c r="AI80" s="505"/>
      <c r="AJ80" s="505"/>
      <c r="AK80" s="505"/>
      <c r="AL80" s="505"/>
      <c r="AM80" s="503"/>
      <c r="AN80" s="187"/>
    </row>
    <row r="81" spans="1:40" ht="15" customHeight="1" x14ac:dyDescent="0.25">
      <c r="A81" s="354"/>
      <c r="B81" s="359"/>
      <c r="C81" s="360"/>
      <c r="D81" s="689" t="s">
        <v>1830</v>
      </c>
      <c r="E81" s="511"/>
      <c r="F81" s="354" t="s">
        <v>1831</v>
      </c>
      <c r="G81" s="365">
        <v>1</v>
      </c>
      <c r="H81" s="467"/>
      <c r="I81" s="467"/>
      <c r="J81" s="467"/>
      <c r="K81" s="467"/>
      <c r="L81" s="467"/>
      <c r="M81" s="467"/>
      <c r="N81" s="467"/>
      <c r="O81" s="467"/>
      <c r="P81" s="467"/>
      <c r="Q81" s="467"/>
      <c r="R81" s="467"/>
      <c r="S81" s="467">
        <v>1</v>
      </c>
      <c r="T81" s="467"/>
      <c r="U81" s="485"/>
      <c r="V81" s="485"/>
      <c r="W81" s="485"/>
      <c r="X81" s="485"/>
      <c r="Y81" s="485"/>
      <c r="Z81" s="485"/>
      <c r="AA81" s="485"/>
      <c r="AB81" s="485"/>
      <c r="AC81" s="485"/>
      <c r="AD81" s="485"/>
      <c r="AE81" s="505"/>
      <c r="AF81" s="505"/>
      <c r="AG81" s="505"/>
      <c r="AH81" s="505"/>
      <c r="AI81" s="505"/>
      <c r="AJ81" s="505"/>
      <c r="AK81" s="505"/>
      <c r="AL81" s="505"/>
      <c r="AM81" s="503"/>
      <c r="AN81" s="187"/>
    </row>
    <row r="82" spans="1:40" ht="15" customHeight="1" x14ac:dyDescent="0.25">
      <c r="A82" s="354"/>
      <c r="B82" s="359"/>
      <c r="C82" s="360"/>
      <c r="D82" s="690" t="s">
        <v>1832</v>
      </c>
      <c r="E82" s="511"/>
      <c r="F82" s="354" t="s">
        <v>1756</v>
      </c>
      <c r="G82" s="365">
        <v>0</v>
      </c>
      <c r="H82" s="466"/>
      <c r="I82" s="466"/>
      <c r="J82" s="466"/>
      <c r="K82" s="466"/>
      <c r="L82" s="466"/>
      <c r="M82" s="466"/>
      <c r="N82" s="466"/>
      <c r="O82" s="466"/>
      <c r="P82" s="466"/>
      <c r="Q82" s="466"/>
      <c r="R82" s="466"/>
      <c r="S82" s="466"/>
      <c r="T82" s="466"/>
      <c r="U82" s="486"/>
      <c r="V82" s="486"/>
      <c r="W82" s="486"/>
      <c r="X82" s="486"/>
      <c r="Y82" s="486"/>
      <c r="Z82" s="486"/>
      <c r="AA82" s="486"/>
      <c r="AB82" s="486"/>
      <c r="AC82" s="486"/>
      <c r="AD82" s="486"/>
      <c r="AE82" s="502"/>
      <c r="AF82" s="502"/>
      <c r="AG82" s="502"/>
      <c r="AH82" s="502"/>
      <c r="AI82" s="502"/>
      <c r="AJ82" s="502"/>
      <c r="AK82" s="502"/>
      <c r="AL82" s="502"/>
      <c r="AM82" s="503"/>
      <c r="AN82" s="187"/>
    </row>
    <row r="83" spans="1:40" ht="15" customHeight="1" x14ac:dyDescent="0.25">
      <c r="A83" s="354"/>
      <c r="B83" s="359"/>
      <c r="C83" s="360"/>
      <c r="D83" s="692" t="s">
        <v>1833</v>
      </c>
      <c r="E83" s="511"/>
      <c r="F83" s="354"/>
      <c r="G83" s="365"/>
      <c r="H83" s="466"/>
      <c r="I83" s="466"/>
      <c r="J83" s="466"/>
      <c r="K83" s="466"/>
      <c r="L83" s="466"/>
      <c r="M83" s="466"/>
      <c r="N83" s="466"/>
      <c r="O83" s="466"/>
      <c r="P83" s="466"/>
      <c r="Q83" s="466"/>
      <c r="R83" s="466"/>
      <c r="S83" s="466"/>
      <c r="T83" s="46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502"/>
      <c r="AF83" s="502"/>
      <c r="AG83" s="502"/>
      <c r="AH83" s="502"/>
      <c r="AI83" s="502"/>
      <c r="AJ83" s="502"/>
      <c r="AK83" s="502"/>
      <c r="AL83" s="502"/>
      <c r="AM83" s="504"/>
      <c r="AN83" s="187"/>
    </row>
    <row r="84" spans="1:40" ht="15" customHeight="1" x14ac:dyDescent="0.25">
      <c r="A84" s="354"/>
      <c r="B84" s="359"/>
      <c r="C84" s="360" t="s">
        <v>1799</v>
      </c>
      <c r="D84" s="689" t="s">
        <v>1834</v>
      </c>
      <c r="E84" s="511"/>
      <c r="F84" s="354"/>
      <c r="G84" s="365"/>
      <c r="H84" s="466"/>
      <c r="I84" s="466"/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86"/>
      <c r="V84" s="486"/>
      <c r="W84" s="486"/>
      <c r="X84" s="486"/>
      <c r="Y84" s="486"/>
      <c r="Z84" s="486"/>
      <c r="AA84" s="486"/>
      <c r="AB84" s="486"/>
      <c r="AC84" s="486"/>
      <c r="AD84" s="486"/>
      <c r="AE84" s="502"/>
      <c r="AF84" s="502"/>
      <c r="AG84" s="502"/>
      <c r="AH84" s="502"/>
      <c r="AI84" s="502"/>
      <c r="AJ84" s="502"/>
      <c r="AK84" s="502"/>
      <c r="AL84" s="502"/>
      <c r="AM84" s="504"/>
      <c r="AN84" s="187"/>
    </row>
    <row r="85" spans="1:40" ht="15" customHeight="1" x14ac:dyDescent="0.25">
      <c r="A85" s="354"/>
      <c r="B85" s="359"/>
      <c r="C85" s="360"/>
      <c r="D85" s="689" t="s">
        <v>1835</v>
      </c>
      <c r="E85" s="511"/>
      <c r="F85" s="354" t="s">
        <v>1836</v>
      </c>
      <c r="G85" s="365">
        <v>3</v>
      </c>
      <c r="H85" s="466"/>
      <c r="I85" s="466"/>
      <c r="J85" s="466"/>
      <c r="K85" s="466"/>
      <c r="L85" s="466"/>
      <c r="M85" s="466"/>
      <c r="N85" s="466"/>
      <c r="O85" s="466"/>
      <c r="P85" s="466"/>
      <c r="Q85" s="466"/>
      <c r="R85" s="466"/>
      <c r="S85" s="466"/>
      <c r="T85" s="46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502"/>
      <c r="AF85" s="502"/>
      <c r="AG85" s="502"/>
      <c r="AH85" s="502"/>
      <c r="AI85" s="502"/>
      <c r="AJ85" s="502"/>
      <c r="AK85" s="502"/>
      <c r="AL85" s="502"/>
      <c r="AM85" s="503"/>
      <c r="AN85" s="187"/>
    </row>
    <row r="86" spans="1:40" ht="15" customHeight="1" x14ac:dyDescent="0.25">
      <c r="A86" s="354"/>
      <c r="B86" s="359"/>
      <c r="C86" s="360"/>
      <c r="D86" s="689"/>
      <c r="E86" s="511"/>
      <c r="F86" s="354" t="s">
        <v>1837</v>
      </c>
      <c r="G86" s="365">
        <v>2</v>
      </c>
      <c r="H86" s="467">
        <v>2</v>
      </c>
      <c r="I86" s="467"/>
      <c r="J86" s="467"/>
      <c r="K86" s="467"/>
      <c r="L86" s="467"/>
      <c r="M86" s="467"/>
      <c r="N86" s="467"/>
      <c r="O86" s="467"/>
      <c r="P86" s="467"/>
      <c r="Q86" s="467"/>
      <c r="R86" s="467"/>
      <c r="S86" s="467"/>
      <c r="T86" s="467"/>
      <c r="U86" s="485"/>
      <c r="V86" s="485"/>
      <c r="W86" s="485"/>
      <c r="X86" s="485"/>
      <c r="Y86" s="485"/>
      <c r="Z86" s="485">
        <v>2</v>
      </c>
      <c r="AA86" s="485"/>
      <c r="AB86" s="485"/>
      <c r="AC86" s="485"/>
      <c r="AD86" s="485"/>
      <c r="AE86" s="505"/>
      <c r="AF86" s="505"/>
      <c r="AG86" s="505"/>
      <c r="AH86" s="505"/>
      <c r="AI86" s="505"/>
      <c r="AJ86" s="505"/>
      <c r="AK86" s="505"/>
      <c r="AL86" s="505"/>
      <c r="AM86" s="503"/>
      <c r="AN86" s="187"/>
    </row>
    <row r="87" spans="1:40" ht="15" customHeight="1" x14ac:dyDescent="0.25">
      <c r="A87" s="354"/>
      <c r="B87" s="359"/>
      <c r="C87" s="360"/>
      <c r="D87" s="689"/>
      <c r="E87" s="511"/>
      <c r="F87" s="354" t="s">
        <v>1838</v>
      </c>
      <c r="G87" s="365">
        <v>1</v>
      </c>
      <c r="H87" s="467"/>
      <c r="I87" s="467">
        <v>1</v>
      </c>
      <c r="J87" s="467">
        <v>1</v>
      </c>
      <c r="K87" s="467">
        <v>1</v>
      </c>
      <c r="L87" s="467">
        <v>1</v>
      </c>
      <c r="M87" s="467">
        <v>1</v>
      </c>
      <c r="N87" s="467">
        <v>1</v>
      </c>
      <c r="O87" s="467">
        <v>1</v>
      </c>
      <c r="P87" s="467"/>
      <c r="Q87" s="467">
        <v>1</v>
      </c>
      <c r="R87" s="467">
        <v>1</v>
      </c>
      <c r="S87" s="467">
        <v>1</v>
      </c>
      <c r="T87" s="467">
        <v>1</v>
      </c>
      <c r="U87" s="485">
        <v>1</v>
      </c>
      <c r="V87" s="485"/>
      <c r="W87" s="485">
        <v>1</v>
      </c>
      <c r="X87" s="485">
        <v>1</v>
      </c>
      <c r="Y87" s="485">
        <v>1</v>
      </c>
      <c r="Z87" s="485"/>
      <c r="AA87" s="485">
        <v>1</v>
      </c>
      <c r="AB87" s="485"/>
      <c r="AC87" s="485">
        <v>1</v>
      </c>
      <c r="AD87" s="485">
        <v>1</v>
      </c>
      <c r="AE87" s="505"/>
      <c r="AF87" s="505">
        <v>1</v>
      </c>
      <c r="AG87" s="505">
        <v>1</v>
      </c>
      <c r="AH87" s="505">
        <v>1</v>
      </c>
      <c r="AI87" s="505">
        <v>1</v>
      </c>
      <c r="AJ87" s="505"/>
      <c r="AK87" s="505">
        <v>1</v>
      </c>
      <c r="AL87" s="505"/>
      <c r="AM87" s="503"/>
      <c r="AN87" s="187"/>
    </row>
    <row r="88" spans="1:40" ht="15" customHeight="1" x14ac:dyDescent="0.25">
      <c r="A88" s="354" t="s">
        <v>116</v>
      </c>
      <c r="B88" s="359"/>
      <c r="C88" s="360"/>
      <c r="D88" s="689"/>
      <c r="E88" s="511"/>
      <c r="F88" s="354" t="s">
        <v>1781</v>
      </c>
      <c r="G88" s="365">
        <v>0</v>
      </c>
      <c r="H88" s="467"/>
      <c r="I88" s="467"/>
      <c r="J88" s="467"/>
      <c r="K88" s="467"/>
      <c r="L88" s="467"/>
      <c r="M88" s="467"/>
      <c r="N88" s="467"/>
      <c r="O88" s="467"/>
      <c r="P88" s="467">
        <v>0</v>
      </c>
      <c r="Q88" s="467"/>
      <c r="R88" s="467"/>
      <c r="S88" s="467"/>
      <c r="T88" s="467"/>
      <c r="U88" s="485"/>
      <c r="V88" s="485">
        <v>0</v>
      </c>
      <c r="W88" s="485"/>
      <c r="X88" s="485"/>
      <c r="Y88" s="485"/>
      <c r="Z88" s="485"/>
      <c r="AA88" s="485"/>
      <c r="AB88" s="485">
        <v>0</v>
      </c>
      <c r="AC88" s="485"/>
      <c r="AD88" s="485"/>
      <c r="AE88" s="505">
        <v>0</v>
      </c>
      <c r="AF88" s="505"/>
      <c r="AG88" s="505"/>
      <c r="AH88" s="505"/>
      <c r="AI88" s="505"/>
      <c r="AJ88" s="505">
        <v>0</v>
      </c>
      <c r="AK88" s="505"/>
      <c r="AL88" s="505">
        <v>0</v>
      </c>
      <c r="AM88" s="503"/>
      <c r="AN88" s="187"/>
    </row>
    <row r="89" spans="1:40" ht="15" customHeight="1" x14ac:dyDescent="0.25">
      <c r="A89" s="354"/>
      <c r="B89" s="359"/>
      <c r="C89" s="360"/>
      <c r="D89" s="689" t="s">
        <v>1839</v>
      </c>
      <c r="E89" s="511"/>
      <c r="F89" s="354" t="s">
        <v>1755</v>
      </c>
      <c r="G89" s="365">
        <v>3</v>
      </c>
      <c r="H89" s="467">
        <v>3</v>
      </c>
      <c r="I89" s="467">
        <v>3</v>
      </c>
      <c r="J89" s="467">
        <v>3</v>
      </c>
      <c r="K89" s="467">
        <v>3</v>
      </c>
      <c r="L89" s="467">
        <v>3</v>
      </c>
      <c r="M89" s="467">
        <v>3</v>
      </c>
      <c r="N89" s="467">
        <v>3</v>
      </c>
      <c r="O89" s="467">
        <v>3</v>
      </c>
      <c r="P89" s="467"/>
      <c r="Q89" s="467">
        <v>3</v>
      </c>
      <c r="R89" s="467">
        <v>3</v>
      </c>
      <c r="S89" s="467">
        <v>3</v>
      </c>
      <c r="T89" s="467">
        <v>3</v>
      </c>
      <c r="U89" s="485">
        <v>3</v>
      </c>
      <c r="V89" s="485">
        <v>3</v>
      </c>
      <c r="W89" s="485">
        <v>3</v>
      </c>
      <c r="X89" s="485">
        <v>3</v>
      </c>
      <c r="Y89" s="485">
        <v>3</v>
      </c>
      <c r="Z89" s="485">
        <v>3</v>
      </c>
      <c r="AA89" s="485">
        <v>3</v>
      </c>
      <c r="AB89" s="485">
        <v>3</v>
      </c>
      <c r="AC89" s="485">
        <v>3</v>
      </c>
      <c r="AD89" s="485">
        <v>3</v>
      </c>
      <c r="AE89" s="505">
        <v>3</v>
      </c>
      <c r="AF89" s="505">
        <v>3</v>
      </c>
      <c r="AG89" s="505">
        <v>3</v>
      </c>
      <c r="AH89" s="505">
        <v>3</v>
      </c>
      <c r="AI89" s="505">
        <v>3</v>
      </c>
      <c r="AJ89" s="505"/>
      <c r="AK89" s="505">
        <v>3</v>
      </c>
      <c r="AL89" s="505"/>
      <c r="AM89" s="503"/>
      <c r="AN89" s="187"/>
    </row>
    <row r="90" spans="1:40" ht="15" customHeight="1" x14ac:dyDescent="0.25">
      <c r="A90" s="354"/>
      <c r="B90" s="359"/>
      <c r="C90" s="360"/>
      <c r="D90" s="689" t="s">
        <v>1840</v>
      </c>
      <c r="E90" s="511"/>
      <c r="F90" s="354" t="s">
        <v>1756</v>
      </c>
      <c r="G90" s="365">
        <v>0</v>
      </c>
      <c r="H90" s="467"/>
      <c r="I90" s="467"/>
      <c r="J90" s="467"/>
      <c r="K90" s="467"/>
      <c r="L90" s="467"/>
      <c r="M90" s="467"/>
      <c r="N90" s="467"/>
      <c r="O90" s="467"/>
      <c r="P90" s="467">
        <v>0</v>
      </c>
      <c r="Q90" s="467"/>
      <c r="R90" s="467"/>
      <c r="S90" s="467"/>
      <c r="T90" s="467"/>
      <c r="U90" s="485"/>
      <c r="V90" s="485"/>
      <c r="W90" s="485"/>
      <c r="X90" s="485"/>
      <c r="Y90" s="485"/>
      <c r="Z90" s="485"/>
      <c r="AA90" s="485"/>
      <c r="AB90" s="485"/>
      <c r="AC90" s="485"/>
      <c r="AD90" s="485"/>
      <c r="AE90" s="505"/>
      <c r="AF90" s="505"/>
      <c r="AG90" s="505"/>
      <c r="AH90" s="505"/>
      <c r="AI90" s="505"/>
      <c r="AJ90" s="505">
        <v>0</v>
      </c>
      <c r="AK90" s="505"/>
      <c r="AL90" s="505">
        <v>0</v>
      </c>
      <c r="AM90" s="503"/>
      <c r="AN90" s="187"/>
    </row>
    <row r="91" spans="1:40" ht="15" customHeight="1" x14ac:dyDescent="0.25">
      <c r="A91" s="354"/>
      <c r="B91" s="359"/>
      <c r="C91" s="360"/>
      <c r="D91" s="361"/>
      <c r="E91" s="361"/>
      <c r="F91" s="354"/>
      <c r="G91" s="365"/>
      <c r="H91" s="466"/>
      <c r="I91" s="466"/>
      <c r="J91" s="466"/>
      <c r="K91" s="466"/>
      <c r="L91" s="466"/>
      <c r="M91" s="466"/>
      <c r="N91" s="466"/>
      <c r="O91" s="466"/>
      <c r="P91" s="466"/>
      <c r="Q91" s="466"/>
      <c r="R91" s="466"/>
      <c r="S91" s="466"/>
      <c r="T91" s="466"/>
      <c r="U91" s="486"/>
      <c r="V91" s="486"/>
      <c r="W91" s="486"/>
      <c r="X91" s="486"/>
      <c r="Y91" s="486"/>
      <c r="Z91" s="486"/>
      <c r="AA91" s="486"/>
      <c r="AB91" s="486"/>
      <c r="AC91" s="486"/>
      <c r="AD91" s="486"/>
      <c r="AE91" s="502"/>
      <c r="AF91" s="502"/>
      <c r="AG91" s="502"/>
      <c r="AH91" s="502"/>
      <c r="AI91" s="502"/>
      <c r="AJ91" s="502"/>
      <c r="AK91" s="502"/>
      <c r="AL91" s="502"/>
      <c r="AM91" s="504"/>
      <c r="AN91" s="187"/>
    </row>
    <row r="92" spans="1:40" ht="15" customHeight="1" x14ac:dyDescent="0.25">
      <c r="A92" s="354"/>
      <c r="B92" s="359"/>
      <c r="C92" s="360" t="s">
        <v>1841</v>
      </c>
      <c r="D92" s="689" t="s">
        <v>1842</v>
      </c>
      <c r="E92" s="511"/>
      <c r="F92" s="354" t="s">
        <v>1843</v>
      </c>
      <c r="G92" s="365">
        <v>4</v>
      </c>
      <c r="H92" s="467"/>
      <c r="I92" s="467"/>
      <c r="J92" s="467"/>
      <c r="K92" s="467"/>
      <c r="L92" s="467"/>
      <c r="M92" s="467"/>
      <c r="N92" s="467"/>
      <c r="O92" s="467"/>
      <c r="P92" s="467"/>
      <c r="Q92" s="467"/>
      <c r="R92" s="467"/>
      <c r="S92" s="467"/>
      <c r="T92" s="467"/>
      <c r="U92" s="485"/>
      <c r="V92" s="485">
        <v>4</v>
      </c>
      <c r="W92" s="485">
        <v>4</v>
      </c>
      <c r="X92" s="485"/>
      <c r="Y92" s="485"/>
      <c r="Z92" s="485">
        <v>4</v>
      </c>
      <c r="AA92" s="485"/>
      <c r="AB92" s="485">
        <v>4</v>
      </c>
      <c r="AC92" s="485">
        <v>4</v>
      </c>
      <c r="AD92" s="485"/>
      <c r="AE92" s="505">
        <v>4</v>
      </c>
      <c r="AF92" s="505"/>
      <c r="AG92" s="505"/>
      <c r="AH92" s="505">
        <v>4</v>
      </c>
      <c r="AI92" s="505"/>
      <c r="AJ92" s="505"/>
      <c r="AK92" s="505"/>
      <c r="AL92" s="505"/>
      <c r="AM92" s="503"/>
      <c r="AN92" s="187"/>
    </row>
    <row r="93" spans="1:40" ht="15" customHeight="1" x14ac:dyDescent="0.25">
      <c r="A93" s="354"/>
      <c r="B93" s="359"/>
      <c r="C93" s="360"/>
      <c r="D93" s="689"/>
      <c r="E93" s="511"/>
      <c r="F93" s="354" t="s">
        <v>1844</v>
      </c>
      <c r="G93" s="365">
        <v>3</v>
      </c>
      <c r="H93" s="467"/>
      <c r="I93" s="467"/>
      <c r="J93" s="467"/>
      <c r="K93" s="467"/>
      <c r="L93" s="467"/>
      <c r="M93" s="467"/>
      <c r="N93" s="467"/>
      <c r="O93" s="467"/>
      <c r="P93" s="467"/>
      <c r="Q93" s="467"/>
      <c r="R93" s="467"/>
      <c r="S93" s="467"/>
      <c r="T93" s="467"/>
      <c r="U93" s="485"/>
      <c r="V93" s="485"/>
      <c r="W93" s="485"/>
      <c r="X93" s="485"/>
      <c r="Y93" s="485"/>
      <c r="Z93" s="485"/>
      <c r="AA93" s="485"/>
      <c r="AB93" s="485"/>
      <c r="AC93" s="485"/>
      <c r="AD93" s="485"/>
      <c r="AE93" s="505"/>
      <c r="AF93" s="505"/>
      <c r="AG93" s="505"/>
      <c r="AH93" s="505"/>
      <c r="AI93" s="505"/>
      <c r="AJ93" s="505"/>
      <c r="AK93" s="505"/>
      <c r="AL93" s="505"/>
      <c r="AM93" s="503"/>
      <c r="AN93" s="187"/>
    </row>
    <row r="94" spans="1:40" ht="15" customHeight="1" x14ac:dyDescent="0.25">
      <c r="A94" s="354"/>
      <c r="B94" s="359"/>
      <c r="C94" s="360"/>
      <c r="D94" s="689"/>
      <c r="E94" s="511"/>
      <c r="F94" s="354" t="s">
        <v>1845</v>
      </c>
      <c r="G94" s="365">
        <v>2</v>
      </c>
      <c r="H94" s="467"/>
      <c r="I94" s="467"/>
      <c r="J94" s="467"/>
      <c r="K94" s="467"/>
      <c r="L94" s="467"/>
      <c r="M94" s="467"/>
      <c r="N94" s="467"/>
      <c r="O94" s="467"/>
      <c r="P94" s="467"/>
      <c r="Q94" s="467"/>
      <c r="R94" s="467"/>
      <c r="S94" s="467"/>
      <c r="T94" s="467"/>
      <c r="U94" s="485"/>
      <c r="V94" s="485"/>
      <c r="W94" s="485"/>
      <c r="X94" s="485"/>
      <c r="Y94" s="485"/>
      <c r="Z94" s="485"/>
      <c r="AA94" s="485">
        <v>2</v>
      </c>
      <c r="AB94" s="485"/>
      <c r="AC94" s="485"/>
      <c r="AD94" s="485"/>
      <c r="AE94" s="505"/>
      <c r="AF94" s="505"/>
      <c r="AG94" s="505"/>
      <c r="AH94" s="505"/>
      <c r="AI94" s="505"/>
      <c r="AJ94" s="505"/>
      <c r="AK94" s="505"/>
      <c r="AL94" s="505"/>
      <c r="AM94" s="503"/>
      <c r="AN94" s="187"/>
    </row>
    <row r="95" spans="1:40" ht="15" customHeight="1" x14ac:dyDescent="0.25">
      <c r="A95" s="354"/>
      <c r="B95" s="359"/>
      <c r="C95" s="360"/>
      <c r="D95" s="689"/>
      <c r="E95" s="511"/>
      <c r="F95" s="354" t="s">
        <v>1846</v>
      </c>
      <c r="G95" s="365">
        <v>1</v>
      </c>
      <c r="H95" s="467"/>
      <c r="I95" s="467"/>
      <c r="J95" s="467"/>
      <c r="K95" s="467"/>
      <c r="L95" s="467"/>
      <c r="M95" s="467"/>
      <c r="N95" s="467"/>
      <c r="O95" s="467"/>
      <c r="P95" s="467"/>
      <c r="Q95" s="467"/>
      <c r="R95" s="467">
        <v>1</v>
      </c>
      <c r="S95" s="467"/>
      <c r="T95" s="467"/>
      <c r="U95" s="485"/>
      <c r="V95" s="485"/>
      <c r="W95" s="485"/>
      <c r="X95" s="485"/>
      <c r="Y95" s="485"/>
      <c r="Z95" s="485"/>
      <c r="AA95" s="485"/>
      <c r="AB95" s="485"/>
      <c r="AC95" s="485"/>
      <c r="AD95" s="485"/>
      <c r="AE95" s="505"/>
      <c r="AF95" s="505">
        <v>1</v>
      </c>
      <c r="AG95" s="505"/>
      <c r="AH95" s="505"/>
      <c r="AI95" s="505"/>
      <c r="AJ95" s="505"/>
      <c r="AK95" s="505">
        <v>1</v>
      </c>
      <c r="AL95" s="505"/>
      <c r="AM95" s="503"/>
      <c r="AN95" s="187"/>
    </row>
    <row r="96" spans="1:40" ht="15" customHeight="1" x14ac:dyDescent="0.25">
      <c r="A96" s="354"/>
      <c r="B96" s="359"/>
      <c r="C96" s="360"/>
      <c r="D96" s="689"/>
      <c r="E96" s="511"/>
      <c r="F96" s="354" t="s">
        <v>1793</v>
      </c>
      <c r="G96" s="365">
        <v>0</v>
      </c>
      <c r="H96" s="467">
        <v>0</v>
      </c>
      <c r="I96" s="467">
        <v>0</v>
      </c>
      <c r="J96" s="467">
        <v>0</v>
      </c>
      <c r="K96" s="467">
        <v>0</v>
      </c>
      <c r="L96" s="467">
        <v>0</v>
      </c>
      <c r="M96" s="467">
        <v>0</v>
      </c>
      <c r="N96" s="467">
        <v>0</v>
      </c>
      <c r="O96" s="467">
        <v>0</v>
      </c>
      <c r="P96" s="467">
        <v>0</v>
      </c>
      <c r="Q96" s="467">
        <v>0</v>
      </c>
      <c r="R96" s="467"/>
      <c r="S96" s="467">
        <v>0</v>
      </c>
      <c r="T96" s="467">
        <v>0</v>
      </c>
      <c r="U96" s="485">
        <v>0</v>
      </c>
      <c r="V96" s="485"/>
      <c r="W96" s="485"/>
      <c r="X96" s="485">
        <v>0</v>
      </c>
      <c r="Y96" s="485">
        <v>0</v>
      </c>
      <c r="Z96" s="485"/>
      <c r="AA96" s="485"/>
      <c r="AB96" s="485"/>
      <c r="AC96" s="485"/>
      <c r="AD96" s="485">
        <v>0</v>
      </c>
      <c r="AE96" s="505"/>
      <c r="AF96" s="505"/>
      <c r="AG96" s="505">
        <v>0</v>
      </c>
      <c r="AH96" s="505"/>
      <c r="AI96" s="505">
        <v>0</v>
      </c>
      <c r="AJ96" s="505">
        <v>0</v>
      </c>
      <c r="AK96" s="505"/>
      <c r="AL96" s="505">
        <v>0</v>
      </c>
      <c r="AM96" s="503"/>
      <c r="AN96" s="187"/>
    </row>
    <row r="97" spans="1:40" ht="15" customHeight="1" x14ac:dyDescent="0.25">
      <c r="A97" s="354"/>
      <c r="B97" s="359"/>
      <c r="C97" s="360" t="s">
        <v>1847</v>
      </c>
      <c r="D97" s="689" t="s">
        <v>1848</v>
      </c>
      <c r="E97" s="511"/>
      <c r="F97" s="354"/>
      <c r="G97" s="365"/>
      <c r="H97" s="466"/>
      <c r="I97" s="466"/>
      <c r="J97" s="466"/>
      <c r="K97" s="466"/>
      <c r="L97" s="466"/>
      <c r="M97" s="466"/>
      <c r="N97" s="466"/>
      <c r="O97" s="466"/>
      <c r="P97" s="466"/>
      <c r="Q97" s="466"/>
      <c r="R97" s="466"/>
      <c r="S97" s="466"/>
      <c r="T97" s="466"/>
      <c r="U97" s="486"/>
      <c r="V97" s="486"/>
      <c r="W97" s="486"/>
      <c r="X97" s="486"/>
      <c r="Y97" s="486"/>
      <c r="Z97" s="486"/>
      <c r="AA97" s="486"/>
      <c r="AB97" s="486"/>
      <c r="AC97" s="486"/>
      <c r="AD97" s="486"/>
      <c r="AE97" s="502"/>
      <c r="AF97" s="502"/>
      <c r="AG97" s="502"/>
      <c r="AH97" s="502"/>
      <c r="AI97" s="502"/>
      <c r="AJ97" s="502"/>
      <c r="AK97" s="502"/>
      <c r="AL97" s="502"/>
      <c r="AM97" s="504"/>
      <c r="AN97" s="187"/>
    </row>
    <row r="98" spans="1:40" ht="15" customHeight="1" x14ac:dyDescent="0.25">
      <c r="A98" s="354"/>
      <c r="B98" s="359"/>
      <c r="C98" s="360"/>
      <c r="D98" s="695" t="s">
        <v>1849</v>
      </c>
      <c r="E98" s="511"/>
      <c r="F98" s="366" t="s">
        <v>1850</v>
      </c>
      <c r="G98" s="367">
        <v>3</v>
      </c>
      <c r="H98" s="467">
        <v>3</v>
      </c>
      <c r="I98" s="467">
        <v>3</v>
      </c>
      <c r="J98" s="467">
        <v>3</v>
      </c>
      <c r="K98" s="467">
        <v>3</v>
      </c>
      <c r="L98" s="467">
        <v>3</v>
      </c>
      <c r="M98" s="467">
        <v>3</v>
      </c>
      <c r="N98" s="467">
        <v>3</v>
      </c>
      <c r="O98" s="467">
        <v>3</v>
      </c>
      <c r="P98" s="467"/>
      <c r="Q98" s="467">
        <v>3</v>
      </c>
      <c r="R98" s="467">
        <v>3</v>
      </c>
      <c r="S98" s="467">
        <v>3</v>
      </c>
      <c r="T98" s="467">
        <v>3</v>
      </c>
      <c r="U98" s="485">
        <v>3</v>
      </c>
      <c r="V98" s="485"/>
      <c r="W98" s="485">
        <v>3</v>
      </c>
      <c r="X98" s="485">
        <v>3</v>
      </c>
      <c r="Y98" s="485">
        <v>3</v>
      </c>
      <c r="Z98" s="485">
        <v>3</v>
      </c>
      <c r="AA98" s="485">
        <v>3</v>
      </c>
      <c r="AB98" s="485"/>
      <c r="AC98" s="485">
        <v>3</v>
      </c>
      <c r="AD98" s="485">
        <v>3</v>
      </c>
      <c r="AE98" s="505"/>
      <c r="AF98" s="505">
        <v>3</v>
      </c>
      <c r="AG98" s="505">
        <v>3</v>
      </c>
      <c r="AH98" s="505">
        <v>3</v>
      </c>
      <c r="AI98" s="505">
        <v>3</v>
      </c>
      <c r="AJ98" s="505"/>
      <c r="AK98" s="505">
        <v>3</v>
      </c>
      <c r="AL98" s="505"/>
      <c r="AM98" s="503"/>
      <c r="AN98" s="187"/>
    </row>
    <row r="99" spans="1:40" ht="15" customHeight="1" x14ac:dyDescent="0.25">
      <c r="A99" s="354"/>
      <c r="B99" s="359"/>
      <c r="C99" s="360"/>
      <c r="D99" s="695" t="s">
        <v>1851</v>
      </c>
      <c r="E99" s="511"/>
      <c r="F99" s="366" t="s">
        <v>1852</v>
      </c>
      <c r="G99" s="367">
        <v>2</v>
      </c>
      <c r="H99" s="467"/>
      <c r="I99" s="467"/>
      <c r="J99" s="467"/>
      <c r="K99" s="467"/>
      <c r="L99" s="467"/>
      <c r="M99" s="467"/>
      <c r="N99" s="467"/>
      <c r="O99" s="467"/>
      <c r="P99" s="467">
        <v>2</v>
      </c>
      <c r="Q99" s="467"/>
      <c r="R99" s="467"/>
      <c r="S99" s="467"/>
      <c r="T99" s="467"/>
      <c r="U99" s="485"/>
      <c r="V99" s="485">
        <v>2</v>
      </c>
      <c r="W99" s="485"/>
      <c r="X99" s="485"/>
      <c r="Y99" s="485"/>
      <c r="Z99" s="485"/>
      <c r="AA99" s="485"/>
      <c r="AB99" s="485">
        <v>2</v>
      </c>
      <c r="AC99" s="485"/>
      <c r="AD99" s="485"/>
      <c r="AE99" s="505">
        <v>2</v>
      </c>
      <c r="AF99" s="505"/>
      <c r="AG99" s="505"/>
      <c r="AH99" s="505"/>
      <c r="AI99" s="505"/>
      <c r="AJ99" s="505">
        <v>2</v>
      </c>
      <c r="AK99" s="505"/>
      <c r="AL99" s="505">
        <v>2</v>
      </c>
      <c r="AM99" s="503"/>
      <c r="AN99" s="187"/>
    </row>
    <row r="100" spans="1:40" ht="15" customHeight="1" x14ac:dyDescent="0.25">
      <c r="A100" s="354"/>
      <c r="B100" s="359"/>
      <c r="C100" s="360"/>
      <c r="D100" s="695" t="s">
        <v>1853</v>
      </c>
      <c r="E100" s="511"/>
      <c r="F100" s="366" t="s">
        <v>1854</v>
      </c>
      <c r="G100" s="367">
        <v>1</v>
      </c>
      <c r="H100" s="467"/>
      <c r="I100" s="467"/>
      <c r="J100" s="467"/>
      <c r="K100" s="467"/>
      <c r="L100" s="467"/>
      <c r="M100" s="467"/>
      <c r="N100" s="467"/>
      <c r="O100" s="467"/>
      <c r="P100" s="467"/>
      <c r="Q100" s="467"/>
      <c r="R100" s="467"/>
      <c r="S100" s="467"/>
      <c r="T100" s="467"/>
      <c r="U100" s="485"/>
      <c r="V100" s="485"/>
      <c r="W100" s="485"/>
      <c r="X100" s="485"/>
      <c r="Y100" s="485"/>
      <c r="Z100" s="485"/>
      <c r="AA100" s="485"/>
      <c r="AB100" s="485"/>
      <c r="AC100" s="485"/>
      <c r="AD100" s="485"/>
      <c r="AE100" s="505"/>
      <c r="AF100" s="505"/>
      <c r="AG100" s="505"/>
      <c r="AH100" s="505"/>
      <c r="AI100" s="505"/>
      <c r="AJ100" s="505"/>
      <c r="AK100" s="505"/>
      <c r="AL100" s="505"/>
      <c r="AM100" s="503"/>
      <c r="AN100" s="187"/>
    </row>
    <row r="101" spans="1:40" ht="15" customHeight="1" x14ac:dyDescent="0.25">
      <c r="A101" s="354"/>
      <c r="B101" s="359"/>
      <c r="C101" s="360"/>
      <c r="D101" s="695" t="s">
        <v>1855</v>
      </c>
      <c r="E101" s="511"/>
      <c r="F101" s="366" t="s">
        <v>1793</v>
      </c>
      <c r="G101" s="367">
        <v>0</v>
      </c>
      <c r="H101" s="467"/>
      <c r="I101" s="467"/>
      <c r="J101" s="467"/>
      <c r="K101" s="467"/>
      <c r="L101" s="467"/>
      <c r="M101" s="467"/>
      <c r="N101" s="467"/>
      <c r="O101" s="467"/>
      <c r="P101" s="467"/>
      <c r="Q101" s="467"/>
      <c r="R101" s="467"/>
      <c r="S101" s="467"/>
      <c r="T101" s="467"/>
      <c r="U101" s="485"/>
      <c r="V101" s="485"/>
      <c r="W101" s="485"/>
      <c r="X101" s="485"/>
      <c r="Y101" s="485"/>
      <c r="Z101" s="485"/>
      <c r="AA101" s="485"/>
      <c r="AB101" s="485"/>
      <c r="AC101" s="485"/>
      <c r="AD101" s="485"/>
      <c r="AE101" s="505"/>
      <c r="AF101" s="505"/>
      <c r="AG101" s="505"/>
      <c r="AH101" s="505"/>
      <c r="AI101" s="505"/>
      <c r="AJ101" s="505"/>
      <c r="AK101" s="505"/>
      <c r="AL101" s="505"/>
      <c r="AM101" s="503"/>
      <c r="AN101" s="187"/>
    </row>
    <row r="102" spans="1:40" ht="15" customHeight="1" x14ac:dyDescent="0.25">
      <c r="A102" s="354"/>
      <c r="B102" s="359"/>
      <c r="C102" s="360"/>
      <c r="D102" s="695" t="s">
        <v>1856</v>
      </c>
      <c r="E102" s="511"/>
      <c r="F102" s="354"/>
      <c r="G102" s="365"/>
      <c r="H102" s="466"/>
      <c r="I102" s="466"/>
      <c r="J102" s="466"/>
      <c r="K102" s="466"/>
      <c r="L102" s="466"/>
      <c r="M102" s="466"/>
      <c r="N102" s="466"/>
      <c r="O102" s="466"/>
      <c r="P102" s="466"/>
      <c r="Q102" s="466"/>
      <c r="R102" s="466"/>
      <c r="S102" s="466"/>
      <c r="T102" s="466"/>
      <c r="U102" s="486"/>
      <c r="V102" s="486"/>
      <c r="W102" s="486"/>
      <c r="X102" s="486"/>
      <c r="Y102" s="486"/>
      <c r="Z102" s="486"/>
      <c r="AA102" s="486"/>
      <c r="AB102" s="486"/>
      <c r="AC102" s="486"/>
      <c r="AD102" s="486"/>
      <c r="AE102" s="502"/>
      <c r="AF102" s="502"/>
      <c r="AG102" s="502"/>
      <c r="AH102" s="502"/>
      <c r="AI102" s="502"/>
      <c r="AJ102" s="502"/>
      <c r="AK102" s="502"/>
      <c r="AL102" s="502"/>
      <c r="AM102" s="504"/>
      <c r="AN102" s="187"/>
    </row>
    <row r="103" spans="1:40" ht="15" customHeight="1" x14ac:dyDescent="0.25">
      <c r="A103" s="354"/>
      <c r="B103" s="359"/>
      <c r="C103" s="360" t="s">
        <v>1857</v>
      </c>
      <c r="D103" s="689" t="s">
        <v>1858</v>
      </c>
      <c r="E103" s="511"/>
      <c r="F103" s="354" t="s">
        <v>1755</v>
      </c>
      <c r="G103" s="365">
        <v>2</v>
      </c>
      <c r="H103" s="467"/>
      <c r="I103" s="467"/>
      <c r="J103" s="467"/>
      <c r="K103" s="467"/>
      <c r="L103" s="467"/>
      <c r="M103" s="467"/>
      <c r="N103" s="467"/>
      <c r="O103" s="467"/>
      <c r="P103" s="467"/>
      <c r="Q103" s="467"/>
      <c r="R103" s="467"/>
      <c r="S103" s="467">
        <v>2</v>
      </c>
      <c r="T103" s="467"/>
      <c r="U103" s="485"/>
      <c r="V103" s="485"/>
      <c r="W103" s="485">
        <v>2</v>
      </c>
      <c r="X103" s="485"/>
      <c r="Y103" s="485"/>
      <c r="Z103" s="485"/>
      <c r="AA103" s="485">
        <v>2</v>
      </c>
      <c r="AB103" s="485"/>
      <c r="AC103" s="485">
        <v>2</v>
      </c>
      <c r="AD103" s="485"/>
      <c r="AE103" s="505"/>
      <c r="AF103" s="505"/>
      <c r="AG103" s="505"/>
      <c r="AH103" s="505"/>
      <c r="AI103" s="505"/>
      <c r="AJ103" s="505"/>
      <c r="AK103" s="505"/>
      <c r="AL103" s="505"/>
      <c r="AM103" s="503"/>
      <c r="AN103" s="187"/>
    </row>
    <row r="104" spans="1:40" ht="15" customHeight="1" x14ac:dyDescent="0.25">
      <c r="A104" s="354"/>
      <c r="B104" s="359"/>
      <c r="C104" s="360"/>
      <c r="D104" s="689"/>
      <c r="E104" s="511"/>
      <c r="F104" s="354" t="s">
        <v>1756</v>
      </c>
      <c r="G104" s="365">
        <v>0</v>
      </c>
      <c r="H104" s="467">
        <v>0</v>
      </c>
      <c r="I104" s="467">
        <v>0</v>
      </c>
      <c r="J104" s="467">
        <v>0</v>
      </c>
      <c r="K104" s="467">
        <v>0</v>
      </c>
      <c r="L104" s="467">
        <v>0</v>
      </c>
      <c r="M104" s="467">
        <v>0</v>
      </c>
      <c r="N104" s="467">
        <v>0</v>
      </c>
      <c r="O104" s="467">
        <v>0</v>
      </c>
      <c r="P104" s="467">
        <v>0</v>
      </c>
      <c r="Q104" s="467">
        <v>0</v>
      </c>
      <c r="R104" s="467">
        <v>0</v>
      </c>
      <c r="S104" s="467"/>
      <c r="T104" s="467">
        <v>0</v>
      </c>
      <c r="U104" s="485">
        <v>0</v>
      </c>
      <c r="V104" s="485">
        <v>0</v>
      </c>
      <c r="W104" s="485"/>
      <c r="X104" s="485">
        <v>0</v>
      </c>
      <c r="Y104" s="485">
        <v>0</v>
      </c>
      <c r="Z104" s="485">
        <v>0</v>
      </c>
      <c r="AA104" s="485"/>
      <c r="AB104" s="485">
        <v>0</v>
      </c>
      <c r="AC104" s="485"/>
      <c r="AD104" s="485">
        <v>0</v>
      </c>
      <c r="AE104" s="505">
        <v>0</v>
      </c>
      <c r="AF104" s="505">
        <v>0</v>
      </c>
      <c r="AG104" s="505">
        <v>0</v>
      </c>
      <c r="AH104" s="505">
        <v>0</v>
      </c>
      <c r="AI104" s="505">
        <v>0</v>
      </c>
      <c r="AJ104" s="505">
        <v>0</v>
      </c>
      <c r="AK104" s="505">
        <v>0</v>
      </c>
      <c r="AL104" s="505">
        <v>0</v>
      </c>
      <c r="AM104" s="503"/>
      <c r="AN104" s="187"/>
    </row>
    <row r="105" spans="1:40" ht="15" customHeight="1" x14ac:dyDescent="0.25">
      <c r="A105" s="354"/>
      <c r="B105" s="359"/>
      <c r="C105" s="360" t="s">
        <v>1859</v>
      </c>
      <c r="D105" s="689" t="s">
        <v>1860</v>
      </c>
      <c r="E105" s="511"/>
      <c r="F105" s="354" t="s">
        <v>1755</v>
      </c>
      <c r="G105" s="365">
        <v>2</v>
      </c>
      <c r="H105" s="467"/>
      <c r="I105" s="467"/>
      <c r="J105" s="467"/>
      <c r="K105" s="467"/>
      <c r="L105" s="467"/>
      <c r="M105" s="467"/>
      <c r="N105" s="467"/>
      <c r="O105" s="467"/>
      <c r="P105" s="467">
        <v>2</v>
      </c>
      <c r="Q105" s="467"/>
      <c r="R105" s="467"/>
      <c r="S105" s="467">
        <v>2</v>
      </c>
      <c r="T105" s="467"/>
      <c r="U105" s="485"/>
      <c r="V105" s="485"/>
      <c r="W105" s="485">
        <v>2</v>
      </c>
      <c r="X105" s="485"/>
      <c r="Y105" s="485"/>
      <c r="Z105" s="485">
        <v>2</v>
      </c>
      <c r="AA105" s="485"/>
      <c r="AB105" s="485"/>
      <c r="AC105" s="485">
        <v>2</v>
      </c>
      <c r="AD105" s="485"/>
      <c r="AE105" s="505"/>
      <c r="AF105" s="505"/>
      <c r="AG105" s="505"/>
      <c r="AH105" s="505">
        <v>2</v>
      </c>
      <c r="AI105" s="505"/>
      <c r="AJ105" s="505">
        <v>2</v>
      </c>
      <c r="AK105" s="505"/>
      <c r="AL105" s="505">
        <v>2</v>
      </c>
      <c r="AM105" s="503"/>
      <c r="AN105" s="187"/>
    </row>
    <row r="106" spans="1:40" ht="15" customHeight="1" x14ac:dyDescent="0.25">
      <c r="A106" s="354"/>
      <c r="B106" s="359"/>
      <c r="C106" s="346"/>
      <c r="D106" s="696"/>
      <c r="E106" s="511"/>
      <c r="F106" s="354" t="s">
        <v>1756</v>
      </c>
      <c r="G106" s="365">
        <v>0</v>
      </c>
      <c r="H106" s="467">
        <v>0</v>
      </c>
      <c r="I106" s="467">
        <v>0</v>
      </c>
      <c r="J106" s="467">
        <v>0</v>
      </c>
      <c r="K106" s="467">
        <v>0</v>
      </c>
      <c r="L106" s="467">
        <v>0</v>
      </c>
      <c r="M106" s="467">
        <v>0</v>
      </c>
      <c r="N106" s="467">
        <v>0</v>
      </c>
      <c r="O106" s="467">
        <v>0</v>
      </c>
      <c r="P106" s="467"/>
      <c r="Q106" s="467">
        <v>0</v>
      </c>
      <c r="R106" s="467">
        <v>0</v>
      </c>
      <c r="S106" s="467"/>
      <c r="T106" s="467">
        <v>0</v>
      </c>
      <c r="U106" s="485">
        <v>0</v>
      </c>
      <c r="V106" s="485">
        <v>0</v>
      </c>
      <c r="W106" s="485"/>
      <c r="X106" s="485">
        <v>0</v>
      </c>
      <c r="Y106" s="485">
        <v>0</v>
      </c>
      <c r="Z106" s="485"/>
      <c r="AA106" s="485">
        <v>0</v>
      </c>
      <c r="AB106" s="485">
        <v>0</v>
      </c>
      <c r="AC106" s="485"/>
      <c r="AD106" s="485">
        <v>0</v>
      </c>
      <c r="AE106" s="505">
        <v>0</v>
      </c>
      <c r="AF106" s="505">
        <v>0</v>
      </c>
      <c r="AG106" s="505">
        <v>0</v>
      </c>
      <c r="AH106" s="505"/>
      <c r="AI106" s="505">
        <v>0</v>
      </c>
      <c r="AJ106" s="505"/>
      <c r="AK106" s="505">
        <v>0</v>
      </c>
      <c r="AL106" s="505"/>
      <c r="AM106" s="503"/>
      <c r="AN106" s="187"/>
    </row>
    <row r="107" spans="1:40" ht="15" customHeight="1" x14ac:dyDescent="0.25">
      <c r="A107" s="354"/>
      <c r="B107" s="359"/>
      <c r="C107" s="360" t="s">
        <v>1861</v>
      </c>
      <c r="D107" s="689" t="s">
        <v>1862</v>
      </c>
      <c r="E107" s="511"/>
      <c r="F107" s="354" t="s">
        <v>1755</v>
      </c>
      <c r="G107" s="365">
        <v>2</v>
      </c>
      <c r="H107" s="467">
        <v>2</v>
      </c>
      <c r="I107" s="467">
        <v>2</v>
      </c>
      <c r="J107" s="467">
        <v>2</v>
      </c>
      <c r="K107" s="467">
        <v>2</v>
      </c>
      <c r="L107" s="467">
        <v>2</v>
      </c>
      <c r="M107" s="467">
        <v>2</v>
      </c>
      <c r="N107" s="467">
        <v>2</v>
      </c>
      <c r="O107" s="467">
        <v>2</v>
      </c>
      <c r="P107" s="467">
        <v>2</v>
      </c>
      <c r="Q107" s="467">
        <v>2</v>
      </c>
      <c r="R107" s="467">
        <v>2</v>
      </c>
      <c r="S107" s="467">
        <v>2</v>
      </c>
      <c r="T107" s="467">
        <v>2</v>
      </c>
      <c r="U107" s="485">
        <v>2</v>
      </c>
      <c r="V107" s="485">
        <v>2</v>
      </c>
      <c r="W107" s="485">
        <v>2</v>
      </c>
      <c r="X107" s="485">
        <v>2</v>
      </c>
      <c r="Y107" s="485">
        <v>2</v>
      </c>
      <c r="Z107" s="485">
        <v>2</v>
      </c>
      <c r="AA107" s="485">
        <v>2</v>
      </c>
      <c r="AB107" s="485">
        <v>2</v>
      </c>
      <c r="AC107" s="485">
        <v>2</v>
      </c>
      <c r="AD107" s="485">
        <v>2</v>
      </c>
      <c r="AE107" s="505">
        <v>2</v>
      </c>
      <c r="AF107" s="505">
        <v>2</v>
      </c>
      <c r="AG107" s="505">
        <v>2</v>
      </c>
      <c r="AH107" s="505">
        <v>2</v>
      </c>
      <c r="AI107" s="505">
        <v>2</v>
      </c>
      <c r="AJ107" s="505">
        <v>2</v>
      </c>
      <c r="AK107" s="505">
        <v>2</v>
      </c>
      <c r="AL107" s="505">
        <v>2</v>
      </c>
      <c r="AM107" s="503"/>
      <c r="AN107" s="187"/>
    </row>
    <row r="108" spans="1:40" ht="15" customHeight="1" x14ac:dyDescent="0.25">
      <c r="A108" s="354"/>
      <c r="B108" s="359"/>
      <c r="C108" s="360"/>
      <c r="D108" s="689"/>
      <c r="E108" s="511"/>
      <c r="F108" s="354" t="s">
        <v>1756</v>
      </c>
      <c r="G108" s="365">
        <v>0</v>
      </c>
      <c r="H108" s="466"/>
      <c r="I108" s="466"/>
      <c r="J108" s="466"/>
      <c r="K108" s="466"/>
      <c r="L108" s="466"/>
      <c r="M108" s="466"/>
      <c r="N108" s="466"/>
      <c r="O108" s="466"/>
      <c r="P108" s="466"/>
      <c r="Q108" s="466"/>
      <c r="R108" s="466">
        <v>0</v>
      </c>
      <c r="S108" s="466"/>
      <c r="T108" s="466"/>
      <c r="U108" s="486"/>
      <c r="V108" s="486"/>
      <c r="W108" s="486"/>
      <c r="X108" s="486"/>
      <c r="Y108" s="486"/>
      <c r="Z108" s="486"/>
      <c r="AA108" s="486"/>
      <c r="AB108" s="486"/>
      <c r="AC108" s="486"/>
      <c r="AD108" s="486"/>
      <c r="AE108" s="502"/>
      <c r="AF108" s="502"/>
      <c r="AG108" s="502"/>
      <c r="AH108" s="502"/>
      <c r="AI108" s="502"/>
      <c r="AJ108" s="502"/>
      <c r="AK108" s="502"/>
      <c r="AL108" s="502"/>
      <c r="AM108" s="503"/>
      <c r="AN108" s="187"/>
    </row>
    <row r="109" spans="1:40" ht="15" customHeight="1" x14ac:dyDescent="0.25">
      <c r="A109" s="354"/>
      <c r="B109" s="359"/>
      <c r="C109" s="360"/>
      <c r="D109" s="689"/>
      <c r="E109" s="511"/>
      <c r="F109" s="354"/>
      <c r="G109" s="365"/>
      <c r="H109" s="466"/>
      <c r="I109" s="466"/>
      <c r="J109" s="466"/>
      <c r="K109" s="466"/>
      <c r="L109" s="466"/>
      <c r="M109" s="466"/>
      <c r="N109" s="466"/>
      <c r="O109" s="466"/>
      <c r="P109" s="466"/>
      <c r="Q109" s="466"/>
      <c r="R109" s="466"/>
      <c r="S109" s="466"/>
      <c r="T109" s="466"/>
      <c r="U109" s="486"/>
      <c r="V109" s="486"/>
      <c r="W109" s="486"/>
      <c r="X109" s="486"/>
      <c r="Y109" s="486"/>
      <c r="Z109" s="486"/>
      <c r="AA109" s="486"/>
      <c r="AB109" s="486"/>
      <c r="AC109" s="486"/>
      <c r="AD109" s="486"/>
      <c r="AE109" s="502"/>
      <c r="AF109" s="502"/>
      <c r="AG109" s="502"/>
      <c r="AH109" s="502"/>
      <c r="AI109" s="502"/>
      <c r="AJ109" s="502"/>
      <c r="AK109" s="502"/>
      <c r="AL109" s="502"/>
      <c r="AM109" s="504"/>
      <c r="AN109" s="187"/>
    </row>
    <row r="110" spans="1:40" ht="15" customHeight="1" x14ac:dyDescent="0.25">
      <c r="A110" s="364" t="s">
        <v>1014</v>
      </c>
      <c r="B110" s="355"/>
      <c r="C110" s="697" t="s">
        <v>1015</v>
      </c>
      <c r="D110" s="511"/>
      <c r="E110" s="511"/>
      <c r="F110" s="354"/>
      <c r="G110" s="365"/>
      <c r="H110" s="466"/>
      <c r="I110" s="466"/>
      <c r="J110" s="466"/>
      <c r="K110" s="466"/>
      <c r="L110" s="466"/>
      <c r="M110" s="466"/>
      <c r="N110" s="466"/>
      <c r="O110" s="466"/>
      <c r="P110" s="466"/>
      <c r="Q110" s="466"/>
      <c r="R110" s="466"/>
      <c r="S110" s="466"/>
      <c r="T110" s="466"/>
      <c r="U110" s="486"/>
      <c r="V110" s="486"/>
      <c r="W110" s="486"/>
      <c r="X110" s="486"/>
      <c r="Y110" s="486"/>
      <c r="Z110" s="486"/>
      <c r="AA110" s="486"/>
      <c r="AB110" s="486"/>
      <c r="AC110" s="486"/>
      <c r="AD110" s="486"/>
      <c r="AE110" s="502"/>
      <c r="AF110" s="502"/>
      <c r="AG110" s="502"/>
      <c r="AH110" s="502"/>
      <c r="AI110" s="502"/>
      <c r="AJ110" s="502"/>
      <c r="AK110" s="502"/>
      <c r="AL110" s="502"/>
      <c r="AM110" s="504"/>
      <c r="AN110" s="187"/>
    </row>
    <row r="111" spans="1:40" ht="15" customHeight="1" x14ac:dyDescent="0.25">
      <c r="A111" s="354"/>
      <c r="B111" s="359"/>
      <c r="C111" s="360" t="s">
        <v>1761</v>
      </c>
      <c r="D111" s="689" t="s">
        <v>1863</v>
      </c>
      <c r="E111" s="511"/>
      <c r="F111" s="368" t="s">
        <v>1864</v>
      </c>
      <c r="G111" s="365">
        <v>4</v>
      </c>
      <c r="H111" s="467">
        <v>4</v>
      </c>
      <c r="I111" s="467"/>
      <c r="J111" s="467"/>
      <c r="K111" s="467"/>
      <c r="L111" s="467"/>
      <c r="M111" s="467"/>
      <c r="N111" s="467"/>
      <c r="O111" s="467"/>
      <c r="P111" s="467">
        <v>4</v>
      </c>
      <c r="Q111" s="467"/>
      <c r="R111" s="467"/>
      <c r="S111" s="467"/>
      <c r="T111" s="467"/>
      <c r="U111" s="485"/>
      <c r="V111" s="485"/>
      <c r="W111" s="485">
        <v>4</v>
      </c>
      <c r="X111" s="485"/>
      <c r="Y111" s="485"/>
      <c r="Z111" s="485"/>
      <c r="AA111" s="485"/>
      <c r="AB111" s="485"/>
      <c r="AC111" s="485">
        <v>4</v>
      </c>
      <c r="AD111" s="485"/>
      <c r="AE111" s="505"/>
      <c r="AF111" s="505"/>
      <c r="AG111" s="505"/>
      <c r="AH111" s="505"/>
      <c r="AI111" s="505"/>
      <c r="AJ111" s="505">
        <v>4</v>
      </c>
      <c r="AK111" s="505"/>
      <c r="AL111" s="505">
        <v>4</v>
      </c>
      <c r="AM111" s="503"/>
      <c r="AN111" s="187"/>
    </row>
    <row r="112" spans="1:40" ht="15" customHeight="1" x14ac:dyDescent="0.25">
      <c r="A112" s="354"/>
      <c r="B112" s="359"/>
      <c r="C112" s="360"/>
      <c r="D112" s="689"/>
      <c r="E112" s="511"/>
      <c r="F112" s="368" t="s">
        <v>1865</v>
      </c>
      <c r="G112" s="365">
        <v>3</v>
      </c>
      <c r="H112" s="467"/>
      <c r="I112" s="467"/>
      <c r="J112" s="467"/>
      <c r="K112" s="467"/>
      <c r="L112" s="467"/>
      <c r="M112" s="467"/>
      <c r="N112" s="467"/>
      <c r="O112" s="467"/>
      <c r="P112" s="467"/>
      <c r="Q112" s="467"/>
      <c r="R112" s="467"/>
      <c r="S112" s="467"/>
      <c r="T112" s="467"/>
      <c r="U112" s="485"/>
      <c r="V112" s="485">
        <v>3</v>
      </c>
      <c r="W112" s="485"/>
      <c r="X112" s="485"/>
      <c r="Y112" s="485"/>
      <c r="Z112" s="485">
        <v>3</v>
      </c>
      <c r="AA112" s="485">
        <v>3</v>
      </c>
      <c r="AB112" s="485">
        <v>3</v>
      </c>
      <c r="AC112" s="485"/>
      <c r="AD112" s="485"/>
      <c r="AE112" s="505">
        <v>3</v>
      </c>
      <c r="AF112" s="505"/>
      <c r="AG112" s="505"/>
      <c r="AH112" s="505">
        <v>3</v>
      </c>
      <c r="AI112" s="505"/>
      <c r="AJ112" s="505"/>
      <c r="AK112" s="505"/>
      <c r="AL112" s="505"/>
      <c r="AM112" s="503"/>
      <c r="AN112" s="187"/>
    </row>
    <row r="113" spans="1:40" ht="15" customHeight="1" x14ac:dyDescent="0.25">
      <c r="A113" s="354"/>
      <c r="B113" s="359"/>
      <c r="C113" s="360"/>
      <c r="D113" s="689"/>
      <c r="E113" s="511"/>
      <c r="F113" s="368" t="s">
        <v>1866</v>
      </c>
      <c r="G113" s="365">
        <v>2</v>
      </c>
      <c r="H113" s="467"/>
      <c r="I113" s="467">
        <v>2</v>
      </c>
      <c r="J113" s="467">
        <v>2</v>
      </c>
      <c r="K113" s="467">
        <v>2</v>
      </c>
      <c r="L113" s="467">
        <v>2</v>
      </c>
      <c r="M113" s="467">
        <v>2</v>
      </c>
      <c r="N113" s="467">
        <v>2</v>
      </c>
      <c r="O113" s="467">
        <v>2</v>
      </c>
      <c r="P113" s="467"/>
      <c r="Q113" s="467">
        <v>2</v>
      </c>
      <c r="R113" s="467">
        <v>2</v>
      </c>
      <c r="S113" s="467">
        <v>2</v>
      </c>
      <c r="T113" s="467">
        <v>2</v>
      </c>
      <c r="U113" s="485">
        <v>2</v>
      </c>
      <c r="V113" s="485"/>
      <c r="W113" s="485"/>
      <c r="X113" s="485">
        <v>2</v>
      </c>
      <c r="Y113" s="485">
        <v>2</v>
      </c>
      <c r="Z113" s="485"/>
      <c r="AA113" s="485"/>
      <c r="AB113" s="485"/>
      <c r="AC113" s="485"/>
      <c r="AD113" s="485">
        <v>2</v>
      </c>
      <c r="AE113" s="505"/>
      <c r="AF113" s="505">
        <v>2</v>
      </c>
      <c r="AG113" s="505">
        <v>2</v>
      </c>
      <c r="AH113" s="505"/>
      <c r="AI113" s="505">
        <v>2</v>
      </c>
      <c r="AJ113" s="505"/>
      <c r="AK113" s="505">
        <v>2</v>
      </c>
      <c r="AL113" s="505"/>
      <c r="AM113" s="503"/>
      <c r="AN113" s="187"/>
    </row>
    <row r="114" spans="1:40" ht="15" customHeight="1" x14ac:dyDescent="0.25">
      <c r="A114" s="354"/>
      <c r="B114" s="359"/>
      <c r="C114" s="360"/>
      <c r="D114" s="689"/>
      <c r="E114" s="511"/>
      <c r="F114" s="368" t="s">
        <v>1867</v>
      </c>
      <c r="G114" s="365">
        <v>1</v>
      </c>
      <c r="H114" s="467"/>
      <c r="I114" s="467"/>
      <c r="J114" s="467"/>
      <c r="K114" s="467"/>
      <c r="L114" s="467"/>
      <c r="M114" s="467"/>
      <c r="N114" s="467"/>
      <c r="O114" s="467"/>
      <c r="P114" s="467"/>
      <c r="Q114" s="467"/>
      <c r="R114" s="467"/>
      <c r="S114" s="467"/>
      <c r="T114" s="467"/>
      <c r="U114" s="485"/>
      <c r="V114" s="485"/>
      <c r="W114" s="485"/>
      <c r="X114" s="485"/>
      <c r="Y114" s="485"/>
      <c r="Z114" s="485"/>
      <c r="AA114" s="485"/>
      <c r="AB114" s="485"/>
      <c r="AC114" s="485"/>
      <c r="AD114" s="485"/>
      <c r="AE114" s="505"/>
      <c r="AF114" s="505"/>
      <c r="AG114" s="505"/>
      <c r="AH114" s="505"/>
      <c r="AI114" s="505"/>
      <c r="AJ114" s="505"/>
      <c r="AK114" s="505"/>
      <c r="AL114" s="505"/>
      <c r="AM114" s="503"/>
      <c r="AN114" s="187"/>
    </row>
    <row r="115" spans="1:40" ht="15" customHeight="1" x14ac:dyDescent="0.25">
      <c r="A115" s="354"/>
      <c r="B115" s="359"/>
      <c r="C115" s="360"/>
      <c r="D115" s="689"/>
      <c r="E115" s="511"/>
      <c r="F115" s="368" t="s">
        <v>1868</v>
      </c>
      <c r="G115" s="365">
        <v>0</v>
      </c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85"/>
      <c r="V115" s="485"/>
      <c r="W115" s="485"/>
      <c r="X115" s="485"/>
      <c r="Y115" s="485"/>
      <c r="Z115" s="485"/>
      <c r="AA115" s="485"/>
      <c r="AB115" s="485"/>
      <c r="AC115" s="485"/>
      <c r="AD115" s="485"/>
      <c r="AE115" s="505"/>
      <c r="AF115" s="505"/>
      <c r="AG115" s="505"/>
      <c r="AH115" s="505"/>
      <c r="AI115" s="505"/>
      <c r="AJ115" s="505"/>
      <c r="AK115" s="505"/>
      <c r="AL115" s="505"/>
      <c r="AM115" s="503"/>
      <c r="AN115" s="187"/>
    </row>
    <row r="116" spans="1:40" ht="15" customHeight="1" x14ac:dyDescent="0.25">
      <c r="A116" s="354"/>
      <c r="B116" s="359"/>
      <c r="C116" s="360" t="s">
        <v>1869</v>
      </c>
      <c r="D116" s="689" t="s">
        <v>1870</v>
      </c>
      <c r="E116" s="511"/>
      <c r="F116" s="368" t="s">
        <v>1864</v>
      </c>
      <c r="G116" s="365">
        <v>4</v>
      </c>
      <c r="H116" s="467">
        <v>4</v>
      </c>
      <c r="I116" s="467"/>
      <c r="J116" s="467"/>
      <c r="K116" s="467"/>
      <c r="L116" s="467"/>
      <c r="M116" s="467"/>
      <c r="N116" s="467"/>
      <c r="O116" s="467"/>
      <c r="P116" s="467">
        <v>4</v>
      </c>
      <c r="Q116" s="467"/>
      <c r="R116" s="467"/>
      <c r="S116" s="467"/>
      <c r="T116" s="467"/>
      <c r="U116" s="485"/>
      <c r="V116" s="485"/>
      <c r="W116" s="485">
        <v>4</v>
      </c>
      <c r="X116" s="485"/>
      <c r="Y116" s="485"/>
      <c r="Z116" s="485"/>
      <c r="AA116" s="485"/>
      <c r="AB116" s="485"/>
      <c r="AC116" s="485">
        <v>4</v>
      </c>
      <c r="AD116" s="485"/>
      <c r="AE116" s="505"/>
      <c r="AF116" s="505"/>
      <c r="AG116" s="505"/>
      <c r="AH116" s="505"/>
      <c r="AI116" s="505"/>
      <c r="AJ116" s="505">
        <v>4</v>
      </c>
      <c r="AK116" s="505"/>
      <c r="AL116" s="505">
        <v>4</v>
      </c>
      <c r="AM116" s="503"/>
      <c r="AN116" s="187"/>
    </row>
    <row r="117" spans="1:40" ht="15" customHeight="1" x14ac:dyDescent="0.25">
      <c r="A117" s="354"/>
      <c r="B117" s="359"/>
      <c r="C117" s="360"/>
      <c r="D117" s="691" t="s">
        <v>1871</v>
      </c>
      <c r="E117" s="511"/>
      <c r="F117" s="368" t="s">
        <v>1865</v>
      </c>
      <c r="G117" s="365">
        <v>3</v>
      </c>
      <c r="H117" s="467"/>
      <c r="I117" s="467"/>
      <c r="J117" s="467"/>
      <c r="K117" s="467"/>
      <c r="L117" s="467"/>
      <c r="M117" s="467"/>
      <c r="N117" s="467"/>
      <c r="O117" s="467"/>
      <c r="P117" s="467"/>
      <c r="Q117" s="467"/>
      <c r="R117" s="467"/>
      <c r="S117" s="467"/>
      <c r="T117" s="467"/>
      <c r="U117" s="485"/>
      <c r="V117" s="485">
        <v>3</v>
      </c>
      <c r="W117" s="485"/>
      <c r="X117" s="485"/>
      <c r="Y117" s="485"/>
      <c r="Z117" s="485"/>
      <c r="AA117" s="485">
        <v>3</v>
      </c>
      <c r="AB117" s="485">
        <v>3</v>
      </c>
      <c r="AC117" s="485"/>
      <c r="AD117" s="485"/>
      <c r="AE117" s="505">
        <v>3</v>
      </c>
      <c r="AF117" s="505"/>
      <c r="AG117" s="505"/>
      <c r="AH117" s="505">
        <v>3</v>
      </c>
      <c r="AI117" s="505"/>
      <c r="AJ117" s="505"/>
      <c r="AK117" s="505"/>
      <c r="AL117" s="505"/>
      <c r="AM117" s="503"/>
      <c r="AN117" s="187"/>
    </row>
    <row r="118" spans="1:40" ht="15" customHeight="1" x14ac:dyDescent="0.25">
      <c r="A118" s="354"/>
      <c r="B118" s="359"/>
      <c r="C118" s="360"/>
      <c r="D118" s="689"/>
      <c r="E118" s="511"/>
      <c r="F118" s="368" t="s">
        <v>1866</v>
      </c>
      <c r="G118" s="365">
        <v>2</v>
      </c>
      <c r="H118" s="467"/>
      <c r="I118" s="467">
        <v>2</v>
      </c>
      <c r="J118" s="467">
        <v>2</v>
      </c>
      <c r="K118" s="467">
        <v>2</v>
      </c>
      <c r="L118" s="467">
        <v>2</v>
      </c>
      <c r="M118" s="467">
        <v>2</v>
      </c>
      <c r="N118" s="467">
        <v>2</v>
      </c>
      <c r="O118" s="467">
        <v>2</v>
      </c>
      <c r="P118" s="467"/>
      <c r="Q118" s="467">
        <v>2</v>
      </c>
      <c r="R118" s="467"/>
      <c r="S118" s="467">
        <v>2</v>
      </c>
      <c r="T118" s="467">
        <v>2</v>
      </c>
      <c r="U118" s="485">
        <v>2</v>
      </c>
      <c r="V118" s="485"/>
      <c r="W118" s="485"/>
      <c r="X118" s="485">
        <v>2</v>
      </c>
      <c r="Y118" s="485">
        <v>2</v>
      </c>
      <c r="Z118" s="485">
        <v>2</v>
      </c>
      <c r="AA118" s="485"/>
      <c r="AB118" s="485"/>
      <c r="AC118" s="485"/>
      <c r="AD118" s="485">
        <v>2</v>
      </c>
      <c r="AE118" s="505"/>
      <c r="AF118" s="505"/>
      <c r="AG118" s="505">
        <v>2</v>
      </c>
      <c r="AH118" s="505"/>
      <c r="AI118" s="505">
        <v>2</v>
      </c>
      <c r="AJ118" s="505"/>
      <c r="AK118" s="505"/>
      <c r="AL118" s="505"/>
      <c r="AM118" s="503"/>
      <c r="AN118" s="187"/>
    </row>
    <row r="119" spans="1:40" ht="15" customHeight="1" x14ac:dyDescent="0.25">
      <c r="A119" s="354"/>
      <c r="B119" s="359"/>
      <c r="C119" s="360"/>
      <c r="D119" s="689"/>
      <c r="E119" s="511"/>
      <c r="F119" s="368" t="s">
        <v>1872</v>
      </c>
      <c r="G119" s="365">
        <v>1</v>
      </c>
      <c r="H119" s="467"/>
      <c r="I119" s="467"/>
      <c r="J119" s="467"/>
      <c r="K119" s="467"/>
      <c r="L119" s="467"/>
      <c r="M119" s="467"/>
      <c r="N119" s="467"/>
      <c r="O119" s="467"/>
      <c r="P119" s="467"/>
      <c r="Q119" s="467"/>
      <c r="R119" s="467"/>
      <c r="S119" s="467"/>
      <c r="T119" s="467"/>
      <c r="U119" s="485"/>
      <c r="V119" s="485"/>
      <c r="W119" s="485"/>
      <c r="X119" s="485"/>
      <c r="Y119" s="485"/>
      <c r="Z119" s="485"/>
      <c r="AA119" s="485"/>
      <c r="AB119" s="485"/>
      <c r="AC119" s="485"/>
      <c r="AD119" s="485"/>
      <c r="AE119" s="505"/>
      <c r="AF119" s="505"/>
      <c r="AG119" s="505"/>
      <c r="AH119" s="505"/>
      <c r="AI119" s="505"/>
      <c r="AJ119" s="505"/>
      <c r="AK119" s="505"/>
      <c r="AL119" s="505"/>
      <c r="AM119" s="503"/>
      <c r="AN119" s="187"/>
    </row>
    <row r="120" spans="1:40" ht="15" customHeight="1" x14ac:dyDescent="0.25">
      <c r="A120" s="354"/>
      <c r="B120" s="359"/>
      <c r="C120" s="360"/>
      <c r="D120" s="689"/>
      <c r="E120" s="511"/>
      <c r="F120" s="368" t="s">
        <v>1868</v>
      </c>
      <c r="G120" s="365">
        <v>0</v>
      </c>
      <c r="H120" s="467"/>
      <c r="I120" s="467"/>
      <c r="J120" s="467"/>
      <c r="K120" s="467"/>
      <c r="L120" s="467"/>
      <c r="M120" s="467"/>
      <c r="N120" s="467"/>
      <c r="O120" s="467"/>
      <c r="P120" s="467"/>
      <c r="Q120" s="467"/>
      <c r="R120" s="467">
        <v>1</v>
      </c>
      <c r="S120" s="467"/>
      <c r="T120" s="467"/>
      <c r="U120" s="485"/>
      <c r="V120" s="485"/>
      <c r="W120" s="485"/>
      <c r="X120" s="485"/>
      <c r="Y120" s="485"/>
      <c r="Z120" s="485"/>
      <c r="AA120" s="485"/>
      <c r="AB120" s="485"/>
      <c r="AC120" s="485"/>
      <c r="AD120" s="485"/>
      <c r="AE120" s="505"/>
      <c r="AF120" s="505">
        <v>1</v>
      </c>
      <c r="AG120" s="505"/>
      <c r="AH120" s="505"/>
      <c r="AI120" s="505"/>
      <c r="AJ120" s="505"/>
      <c r="AK120" s="505">
        <v>1</v>
      </c>
      <c r="AL120" s="505"/>
      <c r="AM120" s="503"/>
      <c r="AN120" s="187"/>
    </row>
    <row r="121" spans="1:40" ht="15" customHeight="1" x14ac:dyDescent="0.25">
      <c r="A121" s="354"/>
      <c r="B121" s="359"/>
      <c r="C121" s="360" t="s">
        <v>1766</v>
      </c>
      <c r="D121" s="689" t="s">
        <v>1873</v>
      </c>
      <c r="E121" s="511"/>
      <c r="F121" s="368" t="s">
        <v>1864</v>
      </c>
      <c r="G121" s="365">
        <v>4</v>
      </c>
      <c r="H121" s="467">
        <v>4</v>
      </c>
      <c r="I121" s="467"/>
      <c r="J121" s="467"/>
      <c r="K121" s="467"/>
      <c r="L121" s="467"/>
      <c r="M121" s="467"/>
      <c r="N121" s="467"/>
      <c r="O121" s="467"/>
      <c r="P121" s="467">
        <v>4</v>
      </c>
      <c r="Q121" s="467"/>
      <c r="R121" s="467"/>
      <c r="S121" s="467"/>
      <c r="T121" s="467"/>
      <c r="U121" s="485"/>
      <c r="V121" s="485"/>
      <c r="W121" s="485">
        <v>4</v>
      </c>
      <c r="X121" s="485"/>
      <c r="Y121" s="485"/>
      <c r="Z121" s="485"/>
      <c r="AA121" s="485"/>
      <c r="AB121" s="485"/>
      <c r="AC121" s="485">
        <v>4</v>
      </c>
      <c r="AD121" s="485"/>
      <c r="AE121" s="505"/>
      <c r="AF121" s="505"/>
      <c r="AG121" s="505"/>
      <c r="AH121" s="505"/>
      <c r="AI121" s="505"/>
      <c r="AJ121" s="505">
        <v>4</v>
      </c>
      <c r="AK121" s="505"/>
      <c r="AL121" s="505">
        <v>4</v>
      </c>
      <c r="AM121" s="503"/>
      <c r="AN121" s="187"/>
    </row>
    <row r="122" spans="1:40" ht="15" customHeight="1" x14ac:dyDescent="0.25">
      <c r="A122" s="354"/>
      <c r="B122" s="359"/>
      <c r="C122" s="360"/>
      <c r="D122" s="689"/>
      <c r="E122" s="511"/>
      <c r="F122" s="368" t="s">
        <v>1865</v>
      </c>
      <c r="G122" s="365">
        <v>3</v>
      </c>
      <c r="H122" s="467"/>
      <c r="I122" s="467"/>
      <c r="J122" s="467"/>
      <c r="K122" s="467"/>
      <c r="L122" s="467"/>
      <c r="M122" s="467"/>
      <c r="N122" s="467"/>
      <c r="O122" s="467"/>
      <c r="P122" s="467"/>
      <c r="Q122" s="467"/>
      <c r="R122" s="467"/>
      <c r="S122" s="467"/>
      <c r="T122" s="467"/>
      <c r="U122" s="485"/>
      <c r="V122" s="485">
        <v>3</v>
      </c>
      <c r="W122" s="485"/>
      <c r="X122" s="485"/>
      <c r="Y122" s="485"/>
      <c r="Z122" s="485">
        <v>3</v>
      </c>
      <c r="AA122" s="485">
        <v>3</v>
      </c>
      <c r="AB122" s="485">
        <v>3</v>
      </c>
      <c r="AC122" s="485"/>
      <c r="AD122" s="485"/>
      <c r="AE122" s="505">
        <v>3</v>
      </c>
      <c r="AF122" s="505"/>
      <c r="AG122" s="505"/>
      <c r="AH122" s="505">
        <v>3</v>
      </c>
      <c r="AI122" s="505"/>
      <c r="AJ122" s="505"/>
      <c r="AK122" s="505"/>
      <c r="AL122" s="505"/>
      <c r="AM122" s="503"/>
      <c r="AN122" s="187"/>
    </row>
    <row r="123" spans="1:40" ht="15" customHeight="1" x14ac:dyDescent="0.25">
      <c r="A123" s="354"/>
      <c r="B123" s="359"/>
      <c r="C123" s="360"/>
      <c r="D123" s="689"/>
      <c r="E123" s="511"/>
      <c r="F123" s="368" t="s">
        <v>1866</v>
      </c>
      <c r="G123" s="365">
        <v>2</v>
      </c>
      <c r="H123" s="467"/>
      <c r="I123" s="467">
        <v>2</v>
      </c>
      <c r="J123" s="467">
        <v>2</v>
      </c>
      <c r="K123" s="467">
        <v>2</v>
      </c>
      <c r="L123" s="467">
        <v>2</v>
      </c>
      <c r="M123" s="467">
        <v>2</v>
      </c>
      <c r="N123" s="467">
        <v>2</v>
      </c>
      <c r="O123" s="467">
        <v>2</v>
      </c>
      <c r="P123" s="467"/>
      <c r="Q123" s="467">
        <v>2</v>
      </c>
      <c r="R123" s="467">
        <v>2</v>
      </c>
      <c r="S123" s="467">
        <v>2</v>
      </c>
      <c r="T123" s="467">
        <v>2</v>
      </c>
      <c r="U123" s="485">
        <v>2</v>
      </c>
      <c r="V123" s="485"/>
      <c r="W123" s="485"/>
      <c r="X123" s="485">
        <v>2</v>
      </c>
      <c r="Y123" s="485">
        <v>2</v>
      </c>
      <c r="Z123" s="485"/>
      <c r="AA123" s="485"/>
      <c r="AB123" s="485"/>
      <c r="AC123" s="485"/>
      <c r="AD123" s="485">
        <v>2</v>
      </c>
      <c r="AE123" s="505"/>
      <c r="AF123" s="505">
        <v>2</v>
      </c>
      <c r="AG123" s="505">
        <v>2</v>
      </c>
      <c r="AH123" s="505"/>
      <c r="AI123" s="505">
        <v>2</v>
      </c>
      <c r="AJ123" s="505"/>
      <c r="AK123" s="505">
        <v>2</v>
      </c>
      <c r="AL123" s="505"/>
      <c r="AM123" s="503"/>
      <c r="AN123" s="187"/>
    </row>
    <row r="124" spans="1:40" ht="15" customHeight="1" x14ac:dyDescent="0.25">
      <c r="A124" s="354"/>
      <c r="B124" s="359"/>
      <c r="C124" s="360"/>
      <c r="D124" s="689"/>
      <c r="E124" s="511"/>
      <c r="F124" s="368" t="s">
        <v>1874</v>
      </c>
      <c r="G124" s="365">
        <v>1</v>
      </c>
      <c r="H124" s="467"/>
      <c r="I124" s="467"/>
      <c r="J124" s="467"/>
      <c r="K124" s="467"/>
      <c r="L124" s="467"/>
      <c r="M124" s="467"/>
      <c r="N124" s="467"/>
      <c r="O124" s="467"/>
      <c r="P124" s="467"/>
      <c r="Q124" s="467"/>
      <c r="R124" s="467"/>
      <c r="S124" s="467"/>
      <c r="T124" s="467"/>
      <c r="U124" s="485"/>
      <c r="V124" s="485"/>
      <c r="W124" s="485"/>
      <c r="X124" s="485"/>
      <c r="Y124" s="485"/>
      <c r="Z124" s="485"/>
      <c r="AA124" s="485"/>
      <c r="AB124" s="485"/>
      <c r="AC124" s="485"/>
      <c r="AD124" s="485"/>
      <c r="AE124" s="505"/>
      <c r="AF124" s="505"/>
      <c r="AG124" s="505"/>
      <c r="AH124" s="505"/>
      <c r="AI124" s="505"/>
      <c r="AJ124" s="505"/>
      <c r="AK124" s="505"/>
      <c r="AL124" s="505"/>
      <c r="AM124" s="503"/>
      <c r="AN124" s="187"/>
    </row>
    <row r="125" spans="1:40" ht="15" customHeight="1" x14ac:dyDescent="0.25">
      <c r="A125" s="354"/>
      <c r="B125" s="359"/>
      <c r="C125" s="360"/>
      <c r="D125" s="689"/>
      <c r="E125" s="511"/>
      <c r="F125" s="368" t="s">
        <v>1868</v>
      </c>
      <c r="G125" s="365">
        <v>0</v>
      </c>
      <c r="H125" s="467"/>
      <c r="I125" s="467"/>
      <c r="J125" s="467"/>
      <c r="K125" s="467"/>
      <c r="L125" s="467"/>
      <c r="M125" s="467"/>
      <c r="N125" s="467"/>
      <c r="O125" s="467"/>
      <c r="P125" s="467"/>
      <c r="Q125" s="467"/>
      <c r="R125" s="467"/>
      <c r="S125" s="467"/>
      <c r="T125" s="467"/>
      <c r="U125" s="485"/>
      <c r="V125" s="485"/>
      <c r="W125" s="485"/>
      <c r="X125" s="485"/>
      <c r="Y125" s="485"/>
      <c r="Z125" s="485"/>
      <c r="AA125" s="485"/>
      <c r="AB125" s="485"/>
      <c r="AC125" s="485"/>
      <c r="AD125" s="485"/>
      <c r="AE125" s="505"/>
      <c r="AF125" s="505"/>
      <c r="AG125" s="505"/>
      <c r="AH125" s="505"/>
      <c r="AI125" s="505"/>
      <c r="AJ125" s="505"/>
      <c r="AK125" s="505"/>
      <c r="AL125" s="505"/>
      <c r="AM125" s="503"/>
      <c r="AN125" s="187"/>
    </row>
    <row r="126" spans="1:40" ht="15" customHeight="1" x14ac:dyDescent="0.25">
      <c r="A126" s="354"/>
      <c r="B126" s="359"/>
      <c r="C126" s="360" t="s">
        <v>1799</v>
      </c>
      <c r="D126" s="689" t="s">
        <v>1875</v>
      </c>
      <c r="E126" s="511"/>
      <c r="F126" s="368" t="s">
        <v>1864</v>
      </c>
      <c r="G126" s="365">
        <v>4</v>
      </c>
      <c r="H126" s="464"/>
      <c r="I126" s="464"/>
      <c r="J126" s="464"/>
      <c r="K126" s="464"/>
      <c r="L126" s="464"/>
      <c r="M126" s="464"/>
      <c r="N126" s="464"/>
      <c r="O126" s="464"/>
      <c r="P126" s="464"/>
      <c r="Q126" s="464"/>
      <c r="R126" s="464"/>
      <c r="S126" s="464"/>
      <c r="T126" s="464"/>
      <c r="U126" s="482"/>
      <c r="V126" s="482"/>
      <c r="W126" s="482"/>
      <c r="X126" s="482"/>
      <c r="Y126" s="482"/>
      <c r="Z126" s="482">
        <v>4</v>
      </c>
      <c r="AA126" s="482"/>
      <c r="AB126" s="482"/>
      <c r="AC126" s="482"/>
      <c r="AD126" s="482"/>
      <c r="AE126" s="498"/>
      <c r="AF126" s="498"/>
      <c r="AG126" s="498"/>
      <c r="AH126" s="498"/>
      <c r="AI126" s="498"/>
      <c r="AJ126" s="498"/>
      <c r="AK126" s="498"/>
      <c r="AL126" s="498"/>
      <c r="AM126" s="499"/>
      <c r="AN126" s="187"/>
    </row>
    <row r="127" spans="1:40" ht="15" customHeight="1" x14ac:dyDescent="0.25">
      <c r="A127" s="354"/>
      <c r="B127" s="359"/>
      <c r="C127" s="360"/>
      <c r="D127" s="690" t="s">
        <v>1876</v>
      </c>
      <c r="E127" s="511"/>
      <c r="F127" s="368" t="s">
        <v>1865</v>
      </c>
      <c r="G127" s="365">
        <v>3</v>
      </c>
      <c r="H127" s="464"/>
      <c r="I127" s="464"/>
      <c r="J127" s="464"/>
      <c r="K127" s="464"/>
      <c r="L127" s="464"/>
      <c r="M127" s="464"/>
      <c r="N127" s="464"/>
      <c r="O127" s="464"/>
      <c r="P127" s="464"/>
      <c r="Q127" s="464"/>
      <c r="R127" s="464"/>
      <c r="S127" s="464"/>
      <c r="T127" s="464"/>
      <c r="U127" s="482"/>
      <c r="V127" s="482"/>
      <c r="W127" s="482"/>
      <c r="X127" s="482"/>
      <c r="Y127" s="482"/>
      <c r="Z127" s="482"/>
      <c r="AA127" s="482"/>
      <c r="AB127" s="482"/>
      <c r="AC127" s="482"/>
      <c r="AD127" s="482"/>
      <c r="AE127" s="498"/>
      <c r="AF127" s="498"/>
      <c r="AG127" s="498"/>
      <c r="AH127" s="498"/>
      <c r="AI127" s="498"/>
      <c r="AJ127" s="498"/>
      <c r="AK127" s="498"/>
      <c r="AL127" s="498"/>
      <c r="AM127" s="499"/>
      <c r="AN127" s="187"/>
    </row>
    <row r="128" spans="1:40" ht="15" customHeight="1" x14ac:dyDescent="0.25">
      <c r="A128" s="354"/>
      <c r="B128" s="359"/>
      <c r="C128" s="360"/>
      <c r="D128" s="689"/>
      <c r="E128" s="511"/>
      <c r="F128" s="368" t="s">
        <v>1866</v>
      </c>
      <c r="G128" s="365">
        <v>2</v>
      </c>
      <c r="H128" s="464"/>
      <c r="I128" s="464"/>
      <c r="J128" s="464"/>
      <c r="K128" s="464"/>
      <c r="L128" s="464"/>
      <c r="M128" s="464"/>
      <c r="N128" s="464"/>
      <c r="O128" s="464"/>
      <c r="P128" s="464"/>
      <c r="Q128" s="464"/>
      <c r="R128" s="464"/>
      <c r="S128" s="464"/>
      <c r="T128" s="464"/>
      <c r="U128" s="482"/>
      <c r="V128" s="482"/>
      <c r="W128" s="482"/>
      <c r="X128" s="482"/>
      <c r="Y128" s="482"/>
      <c r="Z128" s="482"/>
      <c r="AA128" s="482"/>
      <c r="AB128" s="482"/>
      <c r="AC128" s="482"/>
      <c r="AD128" s="482"/>
      <c r="AE128" s="498"/>
      <c r="AF128" s="498"/>
      <c r="AG128" s="498"/>
      <c r="AH128" s="498"/>
      <c r="AI128" s="498"/>
      <c r="AJ128" s="498"/>
      <c r="AK128" s="498"/>
      <c r="AL128" s="498"/>
      <c r="AM128" s="499"/>
      <c r="AN128" s="187"/>
    </row>
    <row r="129" spans="1:40" ht="15" customHeight="1" x14ac:dyDescent="0.25">
      <c r="A129" s="354"/>
      <c r="B129" s="359"/>
      <c r="C129" s="360"/>
      <c r="D129" s="689"/>
      <c r="E129" s="511"/>
      <c r="F129" s="368" t="s">
        <v>1877</v>
      </c>
      <c r="G129" s="365">
        <v>1</v>
      </c>
      <c r="H129" s="464"/>
      <c r="I129" s="464"/>
      <c r="J129" s="464"/>
      <c r="K129" s="464"/>
      <c r="L129" s="464"/>
      <c r="M129" s="464"/>
      <c r="N129" s="464"/>
      <c r="O129" s="464"/>
      <c r="P129" s="464"/>
      <c r="Q129" s="464"/>
      <c r="R129" s="464"/>
      <c r="S129" s="464"/>
      <c r="T129" s="464"/>
      <c r="U129" s="482"/>
      <c r="V129" s="482"/>
      <c r="W129" s="482"/>
      <c r="X129" s="482"/>
      <c r="Y129" s="482"/>
      <c r="Z129" s="482"/>
      <c r="AA129" s="482"/>
      <c r="AB129" s="482"/>
      <c r="AC129" s="482"/>
      <c r="AD129" s="482"/>
      <c r="AE129" s="498"/>
      <c r="AF129" s="498"/>
      <c r="AG129" s="498"/>
      <c r="AH129" s="498"/>
      <c r="AI129" s="498"/>
      <c r="AJ129" s="498"/>
      <c r="AK129" s="498"/>
      <c r="AL129" s="498"/>
      <c r="AM129" s="499"/>
      <c r="AN129" s="187"/>
    </row>
    <row r="130" spans="1:40" ht="15" customHeight="1" x14ac:dyDescent="0.25">
      <c r="A130" s="354"/>
      <c r="B130" s="359"/>
      <c r="C130" s="360"/>
      <c r="D130" s="689"/>
      <c r="E130" s="511"/>
      <c r="F130" s="368" t="s">
        <v>1868</v>
      </c>
      <c r="G130" s="365">
        <v>0</v>
      </c>
      <c r="H130" s="464">
        <v>0</v>
      </c>
      <c r="I130" s="464">
        <v>0</v>
      </c>
      <c r="J130" s="464">
        <v>0</v>
      </c>
      <c r="K130" s="464">
        <v>0</v>
      </c>
      <c r="L130" s="464">
        <v>0</v>
      </c>
      <c r="M130" s="464">
        <v>0</v>
      </c>
      <c r="N130" s="464">
        <v>0</v>
      </c>
      <c r="O130" s="464">
        <v>0</v>
      </c>
      <c r="P130" s="464">
        <v>0</v>
      </c>
      <c r="Q130" s="464">
        <v>0</v>
      </c>
      <c r="R130" s="464">
        <v>0</v>
      </c>
      <c r="S130" s="464">
        <v>0</v>
      </c>
      <c r="T130" s="464">
        <v>0</v>
      </c>
      <c r="U130" s="482">
        <v>0</v>
      </c>
      <c r="V130" s="482">
        <v>0</v>
      </c>
      <c r="W130" s="482">
        <v>0</v>
      </c>
      <c r="X130" s="482">
        <v>0</v>
      </c>
      <c r="Y130" s="482">
        <v>0</v>
      </c>
      <c r="Z130" s="482"/>
      <c r="AA130" s="482">
        <v>0</v>
      </c>
      <c r="AB130" s="482">
        <v>0</v>
      </c>
      <c r="AC130" s="482">
        <v>0</v>
      </c>
      <c r="AD130" s="482">
        <v>0</v>
      </c>
      <c r="AE130" s="498">
        <v>0</v>
      </c>
      <c r="AF130" s="498">
        <v>0</v>
      </c>
      <c r="AG130" s="498">
        <v>0</v>
      </c>
      <c r="AH130" s="498">
        <v>0</v>
      </c>
      <c r="AI130" s="498">
        <v>0</v>
      </c>
      <c r="AJ130" s="498">
        <v>0</v>
      </c>
      <c r="AK130" s="498">
        <v>0</v>
      </c>
      <c r="AL130" s="498">
        <v>0</v>
      </c>
      <c r="AM130" s="499"/>
      <c r="AN130" s="187"/>
    </row>
    <row r="131" spans="1:40" ht="15" customHeight="1" x14ac:dyDescent="0.25">
      <c r="A131" s="354"/>
      <c r="B131" s="359"/>
      <c r="C131" s="360" t="s">
        <v>1806</v>
      </c>
      <c r="D131" s="689" t="s">
        <v>1878</v>
      </c>
      <c r="E131" s="511"/>
      <c r="F131" s="368" t="s">
        <v>1864</v>
      </c>
      <c r="G131" s="365">
        <v>4</v>
      </c>
      <c r="H131" s="464"/>
      <c r="I131" s="464"/>
      <c r="J131" s="464"/>
      <c r="K131" s="464"/>
      <c r="L131" s="464"/>
      <c r="M131" s="464"/>
      <c r="N131" s="464"/>
      <c r="O131" s="464"/>
      <c r="P131" s="464"/>
      <c r="Q131" s="464"/>
      <c r="R131" s="464"/>
      <c r="S131" s="464"/>
      <c r="T131" s="464"/>
      <c r="U131" s="482"/>
      <c r="V131" s="482"/>
      <c r="W131" s="482"/>
      <c r="X131" s="482"/>
      <c r="Y131" s="482"/>
      <c r="Z131" s="482">
        <v>4</v>
      </c>
      <c r="AA131" s="482"/>
      <c r="AB131" s="482"/>
      <c r="AC131" s="482"/>
      <c r="AD131" s="482"/>
      <c r="AE131" s="498"/>
      <c r="AF131" s="498"/>
      <c r="AG131" s="498"/>
      <c r="AH131" s="498"/>
      <c r="AI131" s="498"/>
      <c r="AJ131" s="498"/>
      <c r="AK131" s="498"/>
      <c r="AL131" s="498"/>
      <c r="AM131" s="499"/>
      <c r="AN131" s="187"/>
    </row>
    <row r="132" spans="1:40" ht="15" customHeight="1" x14ac:dyDescent="0.25">
      <c r="A132" s="354"/>
      <c r="B132" s="359"/>
      <c r="C132" s="360"/>
      <c r="D132" s="690" t="s">
        <v>1879</v>
      </c>
      <c r="E132" s="511"/>
      <c r="F132" s="368" t="s">
        <v>1865</v>
      </c>
      <c r="G132" s="365">
        <v>3</v>
      </c>
      <c r="H132" s="464"/>
      <c r="I132" s="464"/>
      <c r="J132" s="464"/>
      <c r="K132" s="464"/>
      <c r="L132" s="464"/>
      <c r="M132" s="464"/>
      <c r="N132" s="464"/>
      <c r="O132" s="464"/>
      <c r="P132" s="464"/>
      <c r="Q132" s="464"/>
      <c r="R132" s="464"/>
      <c r="S132" s="464"/>
      <c r="T132" s="464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98"/>
      <c r="AF132" s="498"/>
      <c r="AG132" s="498"/>
      <c r="AH132" s="498"/>
      <c r="AI132" s="498"/>
      <c r="AJ132" s="498"/>
      <c r="AK132" s="498"/>
      <c r="AL132" s="498"/>
      <c r="AM132" s="499"/>
      <c r="AN132" s="187"/>
    </row>
    <row r="133" spans="1:40" ht="15" customHeight="1" x14ac:dyDescent="0.25">
      <c r="A133" s="354"/>
      <c r="B133" s="359"/>
      <c r="C133" s="360"/>
      <c r="D133" s="689"/>
      <c r="E133" s="511"/>
      <c r="F133" s="368" t="s">
        <v>1866</v>
      </c>
      <c r="G133" s="365">
        <v>2</v>
      </c>
      <c r="H133" s="464"/>
      <c r="I133" s="464"/>
      <c r="J133" s="464"/>
      <c r="K133" s="464"/>
      <c r="L133" s="464"/>
      <c r="M133" s="464"/>
      <c r="N133" s="464"/>
      <c r="O133" s="464"/>
      <c r="P133" s="464"/>
      <c r="Q133" s="464"/>
      <c r="R133" s="464"/>
      <c r="S133" s="464"/>
      <c r="T133" s="464"/>
      <c r="U133" s="482"/>
      <c r="V133" s="482"/>
      <c r="W133" s="482"/>
      <c r="X133" s="482"/>
      <c r="Y133" s="482"/>
      <c r="Z133" s="482"/>
      <c r="AA133" s="482"/>
      <c r="AB133" s="482"/>
      <c r="AC133" s="482"/>
      <c r="AD133" s="482"/>
      <c r="AE133" s="498"/>
      <c r="AF133" s="498"/>
      <c r="AG133" s="498"/>
      <c r="AH133" s="498"/>
      <c r="AI133" s="498"/>
      <c r="AJ133" s="498"/>
      <c r="AK133" s="498"/>
      <c r="AL133" s="498"/>
      <c r="AM133" s="499"/>
      <c r="AN133" s="187"/>
    </row>
    <row r="134" spans="1:40" ht="15" customHeight="1" x14ac:dyDescent="0.25">
      <c r="A134" s="354"/>
      <c r="B134" s="359"/>
      <c r="C134" s="360"/>
      <c r="D134" s="689"/>
      <c r="E134" s="511"/>
      <c r="F134" s="368" t="s">
        <v>1880</v>
      </c>
      <c r="G134" s="365">
        <v>1</v>
      </c>
      <c r="H134" s="464"/>
      <c r="I134" s="464"/>
      <c r="J134" s="464"/>
      <c r="K134" s="464"/>
      <c r="L134" s="464"/>
      <c r="M134" s="464"/>
      <c r="N134" s="464"/>
      <c r="O134" s="464"/>
      <c r="P134" s="464"/>
      <c r="Q134" s="464"/>
      <c r="R134" s="464"/>
      <c r="S134" s="464"/>
      <c r="T134" s="464"/>
      <c r="U134" s="482"/>
      <c r="V134" s="482"/>
      <c r="W134" s="482"/>
      <c r="X134" s="482"/>
      <c r="Y134" s="482"/>
      <c r="Z134" s="482"/>
      <c r="AA134" s="482"/>
      <c r="AB134" s="482"/>
      <c r="AC134" s="482"/>
      <c r="AD134" s="482"/>
      <c r="AE134" s="498"/>
      <c r="AF134" s="498"/>
      <c r="AG134" s="498"/>
      <c r="AH134" s="498"/>
      <c r="AI134" s="498"/>
      <c r="AJ134" s="498"/>
      <c r="AK134" s="498"/>
      <c r="AL134" s="498"/>
      <c r="AM134" s="499"/>
      <c r="AN134" s="187"/>
    </row>
    <row r="135" spans="1:40" ht="15" customHeight="1" x14ac:dyDescent="0.25">
      <c r="A135" s="354"/>
      <c r="B135" s="359"/>
      <c r="C135" s="360"/>
      <c r="D135" s="689"/>
      <c r="E135" s="511"/>
      <c r="F135" s="368" t="s">
        <v>1868</v>
      </c>
      <c r="G135" s="365">
        <v>0</v>
      </c>
      <c r="H135" s="464">
        <v>0</v>
      </c>
      <c r="I135" s="464">
        <v>0</v>
      </c>
      <c r="J135" s="464">
        <v>0</v>
      </c>
      <c r="K135" s="464">
        <v>0</v>
      </c>
      <c r="L135" s="464">
        <v>0</v>
      </c>
      <c r="M135" s="464">
        <v>0</v>
      </c>
      <c r="N135" s="464">
        <v>0</v>
      </c>
      <c r="O135" s="464">
        <v>0</v>
      </c>
      <c r="P135" s="464">
        <v>0</v>
      </c>
      <c r="Q135" s="464">
        <v>0</v>
      </c>
      <c r="R135" s="464">
        <v>0</v>
      </c>
      <c r="S135" s="464">
        <v>0</v>
      </c>
      <c r="T135" s="464">
        <v>0</v>
      </c>
      <c r="U135" s="482">
        <v>0</v>
      </c>
      <c r="V135" s="482">
        <v>0</v>
      </c>
      <c r="W135" s="482">
        <v>0</v>
      </c>
      <c r="X135" s="482">
        <v>0</v>
      </c>
      <c r="Y135" s="482">
        <v>0</v>
      </c>
      <c r="Z135" s="482">
        <v>0</v>
      </c>
      <c r="AA135" s="482">
        <v>0</v>
      </c>
      <c r="AB135" s="482">
        <v>0</v>
      </c>
      <c r="AC135" s="482">
        <v>0</v>
      </c>
      <c r="AD135" s="482">
        <v>0</v>
      </c>
      <c r="AE135" s="498">
        <v>0</v>
      </c>
      <c r="AF135" s="498">
        <v>0</v>
      </c>
      <c r="AG135" s="498">
        <v>0</v>
      </c>
      <c r="AH135" s="498">
        <v>0</v>
      </c>
      <c r="AI135" s="498">
        <v>0</v>
      </c>
      <c r="AJ135" s="498">
        <v>0</v>
      </c>
      <c r="AK135" s="498">
        <v>0</v>
      </c>
      <c r="AL135" s="498">
        <v>0</v>
      </c>
      <c r="AM135" s="499"/>
      <c r="AN135" s="187"/>
    </row>
    <row r="136" spans="1:40" ht="15" customHeight="1" x14ac:dyDescent="0.25">
      <c r="A136" s="354"/>
      <c r="B136" s="359"/>
      <c r="C136" s="360" t="s">
        <v>1847</v>
      </c>
      <c r="D136" s="689" t="s">
        <v>1881</v>
      </c>
      <c r="E136" s="511"/>
      <c r="F136" s="368" t="s">
        <v>1864</v>
      </c>
      <c r="G136" s="365">
        <v>4</v>
      </c>
      <c r="H136" s="464"/>
      <c r="I136" s="464"/>
      <c r="J136" s="464"/>
      <c r="K136" s="464"/>
      <c r="L136" s="464"/>
      <c r="M136" s="464"/>
      <c r="N136" s="464"/>
      <c r="O136" s="464"/>
      <c r="P136" s="464"/>
      <c r="Q136" s="464"/>
      <c r="R136" s="464"/>
      <c r="S136" s="464"/>
      <c r="T136" s="464"/>
      <c r="U136" s="482"/>
      <c r="V136" s="482"/>
      <c r="W136" s="482"/>
      <c r="X136" s="482"/>
      <c r="Y136" s="482"/>
      <c r="Z136" s="482"/>
      <c r="AA136" s="482"/>
      <c r="AB136" s="482"/>
      <c r="AC136" s="482"/>
      <c r="AD136" s="482"/>
      <c r="AE136" s="498"/>
      <c r="AF136" s="498"/>
      <c r="AG136" s="498"/>
      <c r="AH136" s="498"/>
      <c r="AI136" s="498"/>
      <c r="AJ136" s="498"/>
      <c r="AK136" s="498"/>
      <c r="AL136" s="498"/>
      <c r="AM136" s="499"/>
      <c r="AN136" s="187"/>
    </row>
    <row r="137" spans="1:40" ht="15" customHeight="1" x14ac:dyDescent="0.25">
      <c r="A137" s="354"/>
      <c r="B137" s="359"/>
      <c r="C137" s="360"/>
      <c r="D137" s="689"/>
      <c r="E137" s="511"/>
      <c r="F137" s="368" t="s">
        <v>1865</v>
      </c>
      <c r="G137" s="365">
        <v>3</v>
      </c>
      <c r="H137" s="464"/>
      <c r="I137" s="464"/>
      <c r="J137" s="464"/>
      <c r="K137" s="464"/>
      <c r="L137" s="464"/>
      <c r="M137" s="464"/>
      <c r="N137" s="464"/>
      <c r="O137" s="464"/>
      <c r="P137" s="464"/>
      <c r="Q137" s="464"/>
      <c r="R137" s="464"/>
      <c r="S137" s="464"/>
      <c r="T137" s="464"/>
      <c r="U137" s="482"/>
      <c r="V137" s="482"/>
      <c r="W137" s="482"/>
      <c r="X137" s="482"/>
      <c r="Y137" s="482"/>
      <c r="Z137" s="482"/>
      <c r="AA137" s="482"/>
      <c r="AB137" s="482"/>
      <c r="AC137" s="482"/>
      <c r="AD137" s="482"/>
      <c r="AE137" s="498"/>
      <c r="AF137" s="498"/>
      <c r="AG137" s="498"/>
      <c r="AH137" s="498"/>
      <c r="AI137" s="498"/>
      <c r="AJ137" s="498"/>
      <c r="AK137" s="498"/>
      <c r="AL137" s="498"/>
      <c r="AM137" s="499"/>
      <c r="AN137" s="187"/>
    </row>
    <row r="138" spans="1:40" ht="15" customHeight="1" x14ac:dyDescent="0.25">
      <c r="A138" s="354"/>
      <c r="B138" s="359"/>
      <c r="C138" s="360"/>
      <c r="D138" s="689"/>
      <c r="E138" s="511"/>
      <c r="F138" s="368" t="s">
        <v>1866</v>
      </c>
      <c r="G138" s="365">
        <v>2</v>
      </c>
      <c r="H138" s="464"/>
      <c r="I138" s="464"/>
      <c r="J138" s="464"/>
      <c r="K138" s="464"/>
      <c r="L138" s="464"/>
      <c r="M138" s="464"/>
      <c r="N138" s="464"/>
      <c r="O138" s="464"/>
      <c r="P138" s="464"/>
      <c r="Q138" s="464"/>
      <c r="R138" s="464"/>
      <c r="S138" s="464"/>
      <c r="T138" s="464"/>
      <c r="U138" s="482"/>
      <c r="V138" s="482"/>
      <c r="W138" s="482"/>
      <c r="X138" s="482"/>
      <c r="Y138" s="482"/>
      <c r="Z138" s="482"/>
      <c r="AA138" s="482"/>
      <c r="AB138" s="482"/>
      <c r="AC138" s="482"/>
      <c r="AD138" s="482"/>
      <c r="AE138" s="498"/>
      <c r="AF138" s="498"/>
      <c r="AG138" s="498"/>
      <c r="AH138" s="498"/>
      <c r="AI138" s="498"/>
      <c r="AJ138" s="498"/>
      <c r="AK138" s="498"/>
      <c r="AL138" s="498"/>
      <c r="AM138" s="499"/>
      <c r="AN138" s="187"/>
    </row>
    <row r="139" spans="1:40" ht="15" customHeight="1" x14ac:dyDescent="0.25">
      <c r="A139" s="354"/>
      <c r="B139" s="359"/>
      <c r="C139" s="360"/>
      <c r="D139" s="689"/>
      <c r="E139" s="511"/>
      <c r="F139" s="368" t="s">
        <v>1882</v>
      </c>
      <c r="G139" s="365">
        <v>1</v>
      </c>
      <c r="H139" s="464"/>
      <c r="I139" s="464"/>
      <c r="J139" s="464"/>
      <c r="K139" s="464"/>
      <c r="L139" s="464"/>
      <c r="M139" s="464"/>
      <c r="N139" s="464"/>
      <c r="O139" s="464"/>
      <c r="P139" s="464"/>
      <c r="Q139" s="464"/>
      <c r="R139" s="464"/>
      <c r="S139" s="464"/>
      <c r="T139" s="464"/>
      <c r="U139" s="482"/>
      <c r="V139" s="482"/>
      <c r="W139" s="482"/>
      <c r="X139" s="482"/>
      <c r="Y139" s="482"/>
      <c r="Z139" s="482"/>
      <c r="AA139" s="482"/>
      <c r="AB139" s="482"/>
      <c r="AC139" s="482"/>
      <c r="AD139" s="482"/>
      <c r="AE139" s="498"/>
      <c r="AF139" s="498"/>
      <c r="AG139" s="498"/>
      <c r="AH139" s="498"/>
      <c r="AI139" s="498"/>
      <c r="AJ139" s="498"/>
      <c r="AK139" s="498"/>
      <c r="AL139" s="498"/>
      <c r="AM139" s="499"/>
      <c r="AN139" s="187"/>
    </row>
    <row r="140" spans="1:40" ht="15" customHeight="1" x14ac:dyDescent="0.25">
      <c r="A140" s="354"/>
      <c r="B140" s="359"/>
      <c r="C140" s="360"/>
      <c r="D140" s="689"/>
      <c r="E140" s="511"/>
      <c r="F140" s="368" t="s">
        <v>1868</v>
      </c>
      <c r="G140" s="365">
        <v>0</v>
      </c>
      <c r="H140" s="464">
        <v>0</v>
      </c>
      <c r="I140" s="464">
        <v>0</v>
      </c>
      <c r="J140" s="464">
        <v>0</v>
      </c>
      <c r="K140" s="464">
        <v>0</v>
      </c>
      <c r="L140" s="464">
        <v>0</v>
      </c>
      <c r="M140" s="464">
        <v>0</v>
      </c>
      <c r="N140" s="464">
        <v>0</v>
      </c>
      <c r="O140" s="464">
        <v>0</v>
      </c>
      <c r="P140" s="464">
        <v>0</v>
      </c>
      <c r="Q140" s="464">
        <v>0</v>
      </c>
      <c r="R140" s="464">
        <v>0</v>
      </c>
      <c r="S140" s="464">
        <v>0</v>
      </c>
      <c r="T140" s="464">
        <v>0</v>
      </c>
      <c r="U140" s="482">
        <v>0</v>
      </c>
      <c r="V140" s="482">
        <v>0</v>
      </c>
      <c r="W140" s="482">
        <v>0</v>
      </c>
      <c r="X140" s="482">
        <v>0</v>
      </c>
      <c r="Y140" s="482">
        <v>0</v>
      </c>
      <c r="Z140" s="482">
        <v>0</v>
      </c>
      <c r="AA140" s="482">
        <v>0</v>
      </c>
      <c r="AB140" s="482">
        <v>0</v>
      </c>
      <c r="AC140" s="482">
        <v>0</v>
      </c>
      <c r="AD140" s="482">
        <v>0</v>
      </c>
      <c r="AE140" s="498">
        <v>0</v>
      </c>
      <c r="AF140" s="498">
        <v>0</v>
      </c>
      <c r="AG140" s="498">
        <v>0</v>
      </c>
      <c r="AH140" s="498">
        <v>0</v>
      </c>
      <c r="AI140" s="498">
        <v>0</v>
      </c>
      <c r="AJ140" s="498">
        <v>0</v>
      </c>
      <c r="AK140" s="498">
        <v>0</v>
      </c>
      <c r="AL140" s="498">
        <v>0</v>
      </c>
      <c r="AM140" s="499"/>
      <c r="AN140" s="187"/>
    </row>
    <row r="141" spans="1:40" ht="15" customHeight="1" x14ac:dyDescent="0.25">
      <c r="A141" s="354"/>
      <c r="B141" s="359"/>
      <c r="C141" s="360" t="s">
        <v>1857</v>
      </c>
      <c r="D141" s="689" t="s">
        <v>1883</v>
      </c>
      <c r="E141" s="511"/>
      <c r="F141" s="368" t="s">
        <v>1864</v>
      </c>
      <c r="G141" s="365">
        <v>4</v>
      </c>
      <c r="H141" s="467">
        <v>4</v>
      </c>
      <c r="I141" s="467"/>
      <c r="J141" s="467"/>
      <c r="K141" s="467"/>
      <c r="L141" s="467"/>
      <c r="M141" s="467"/>
      <c r="N141" s="467"/>
      <c r="O141" s="467"/>
      <c r="P141" s="467">
        <v>4</v>
      </c>
      <c r="Q141" s="467"/>
      <c r="R141" s="467"/>
      <c r="S141" s="467"/>
      <c r="T141" s="467"/>
      <c r="U141" s="485"/>
      <c r="V141" s="485"/>
      <c r="W141" s="485">
        <v>4</v>
      </c>
      <c r="X141" s="485"/>
      <c r="Y141" s="485"/>
      <c r="Z141" s="485"/>
      <c r="AA141" s="485"/>
      <c r="AB141" s="485"/>
      <c r="AC141" s="485">
        <v>4</v>
      </c>
      <c r="AD141" s="485"/>
      <c r="AE141" s="505"/>
      <c r="AF141" s="505"/>
      <c r="AG141" s="505"/>
      <c r="AH141" s="505"/>
      <c r="AI141" s="505"/>
      <c r="AJ141" s="505">
        <v>4</v>
      </c>
      <c r="AK141" s="505"/>
      <c r="AL141" s="505">
        <v>4</v>
      </c>
      <c r="AM141" s="499"/>
      <c r="AN141" s="187"/>
    </row>
    <row r="142" spans="1:40" ht="15" customHeight="1" x14ac:dyDescent="0.25">
      <c r="A142" s="354"/>
      <c r="B142" s="359"/>
      <c r="C142" s="360"/>
      <c r="D142" s="689"/>
      <c r="E142" s="511"/>
      <c r="F142" s="368" t="s">
        <v>1865</v>
      </c>
      <c r="G142" s="365">
        <v>3</v>
      </c>
      <c r="H142" s="467"/>
      <c r="I142" s="467"/>
      <c r="J142" s="467"/>
      <c r="K142" s="467"/>
      <c r="L142" s="467"/>
      <c r="M142" s="467"/>
      <c r="N142" s="467"/>
      <c r="O142" s="467"/>
      <c r="P142" s="467"/>
      <c r="Q142" s="467"/>
      <c r="R142" s="467"/>
      <c r="S142" s="467"/>
      <c r="T142" s="467"/>
      <c r="U142" s="485"/>
      <c r="V142" s="485">
        <v>3</v>
      </c>
      <c r="W142" s="485"/>
      <c r="X142" s="485"/>
      <c r="Y142" s="485"/>
      <c r="Z142" s="485">
        <v>3</v>
      </c>
      <c r="AA142" s="485">
        <v>3</v>
      </c>
      <c r="AB142" s="485">
        <v>3</v>
      </c>
      <c r="AC142" s="485"/>
      <c r="AD142" s="485"/>
      <c r="AE142" s="505">
        <v>3</v>
      </c>
      <c r="AF142" s="505"/>
      <c r="AG142" s="505"/>
      <c r="AH142" s="505">
        <v>3</v>
      </c>
      <c r="AI142" s="505"/>
      <c r="AJ142" s="505"/>
      <c r="AK142" s="505"/>
      <c r="AL142" s="505"/>
      <c r="AM142" s="499"/>
      <c r="AN142" s="187"/>
    </row>
    <row r="143" spans="1:40" ht="15" customHeight="1" x14ac:dyDescent="0.25">
      <c r="A143" s="354"/>
      <c r="B143" s="359"/>
      <c r="C143" s="360"/>
      <c r="D143" s="689"/>
      <c r="E143" s="511"/>
      <c r="F143" s="368" t="s">
        <v>1866</v>
      </c>
      <c r="G143" s="365">
        <v>2</v>
      </c>
      <c r="H143" s="467"/>
      <c r="I143" s="467">
        <v>2</v>
      </c>
      <c r="J143" s="467">
        <v>2</v>
      </c>
      <c r="K143" s="467">
        <v>2</v>
      </c>
      <c r="L143" s="467">
        <v>2</v>
      </c>
      <c r="M143" s="467">
        <v>2</v>
      </c>
      <c r="N143" s="467">
        <v>2</v>
      </c>
      <c r="O143" s="467">
        <v>2</v>
      </c>
      <c r="P143" s="467"/>
      <c r="Q143" s="467">
        <v>2</v>
      </c>
      <c r="R143" s="467">
        <v>2</v>
      </c>
      <c r="S143" s="467">
        <v>2</v>
      </c>
      <c r="T143" s="467">
        <v>2</v>
      </c>
      <c r="U143" s="485">
        <v>2</v>
      </c>
      <c r="V143" s="485"/>
      <c r="W143" s="485"/>
      <c r="X143" s="485">
        <v>2</v>
      </c>
      <c r="Y143" s="485">
        <v>2</v>
      </c>
      <c r="Z143" s="485"/>
      <c r="AA143" s="485"/>
      <c r="AB143" s="485"/>
      <c r="AC143" s="485"/>
      <c r="AD143" s="485">
        <v>2</v>
      </c>
      <c r="AE143" s="505"/>
      <c r="AF143" s="505">
        <v>2</v>
      </c>
      <c r="AG143" s="505">
        <v>2</v>
      </c>
      <c r="AH143" s="505"/>
      <c r="AI143" s="505">
        <v>2</v>
      </c>
      <c r="AJ143" s="505"/>
      <c r="AK143" s="505">
        <v>2</v>
      </c>
      <c r="AL143" s="505"/>
      <c r="AM143" s="499"/>
      <c r="AN143" s="187"/>
    </row>
    <row r="144" spans="1:40" ht="15" customHeight="1" x14ac:dyDescent="0.25">
      <c r="A144" s="354"/>
      <c r="B144" s="359"/>
      <c r="C144" s="360"/>
      <c r="D144" s="689"/>
      <c r="E144" s="511"/>
      <c r="F144" s="368" t="s">
        <v>1884</v>
      </c>
      <c r="G144" s="365">
        <v>1</v>
      </c>
      <c r="H144" s="467"/>
      <c r="I144" s="467"/>
      <c r="J144" s="467"/>
      <c r="K144" s="467"/>
      <c r="L144" s="467"/>
      <c r="M144" s="467"/>
      <c r="N144" s="467"/>
      <c r="O144" s="467"/>
      <c r="P144" s="467"/>
      <c r="Q144" s="467"/>
      <c r="R144" s="467"/>
      <c r="S144" s="467"/>
      <c r="T144" s="467"/>
      <c r="U144" s="485"/>
      <c r="V144" s="485"/>
      <c r="W144" s="485"/>
      <c r="X144" s="485"/>
      <c r="Y144" s="485"/>
      <c r="Z144" s="485"/>
      <c r="AA144" s="485"/>
      <c r="AB144" s="485"/>
      <c r="AC144" s="485"/>
      <c r="AD144" s="485"/>
      <c r="AE144" s="505"/>
      <c r="AF144" s="505"/>
      <c r="AG144" s="505"/>
      <c r="AH144" s="505"/>
      <c r="AI144" s="505"/>
      <c r="AJ144" s="505"/>
      <c r="AK144" s="505"/>
      <c r="AL144" s="505"/>
      <c r="AM144" s="499"/>
      <c r="AN144" s="187"/>
    </row>
    <row r="145" spans="1:40" ht="15" customHeight="1" x14ac:dyDescent="0.25">
      <c r="A145" s="354"/>
      <c r="B145" s="359"/>
      <c r="C145" s="360"/>
      <c r="D145" s="689"/>
      <c r="E145" s="511"/>
      <c r="F145" s="368" t="s">
        <v>1868</v>
      </c>
      <c r="G145" s="365">
        <v>0</v>
      </c>
      <c r="H145" s="467"/>
      <c r="I145" s="467"/>
      <c r="J145" s="467"/>
      <c r="K145" s="467"/>
      <c r="L145" s="467"/>
      <c r="M145" s="467"/>
      <c r="N145" s="467"/>
      <c r="O145" s="467"/>
      <c r="P145" s="467"/>
      <c r="Q145" s="467"/>
      <c r="R145" s="467"/>
      <c r="S145" s="467"/>
      <c r="T145" s="467"/>
      <c r="U145" s="485"/>
      <c r="V145" s="485"/>
      <c r="W145" s="485"/>
      <c r="X145" s="485"/>
      <c r="Y145" s="485"/>
      <c r="Z145" s="485"/>
      <c r="AA145" s="485"/>
      <c r="AB145" s="485"/>
      <c r="AC145" s="485"/>
      <c r="AD145" s="485"/>
      <c r="AE145" s="505"/>
      <c r="AF145" s="505"/>
      <c r="AG145" s="505"/>
      <c r="AH145" s="505"/>
      <c r="AI145" s="505"/>
      <c r="AJ145" s="505"/>
      <c r="AK145" s="505"/>
      <c r="AL145" s="505"/>
      <c r="AM145" s="503"/>
      <c r="AN145" s="187"/>
    </row>
    <row r="146" spans="1:40" ht="15" customHeight="1" x14ac:dyDescent="0.25">
      <c r="A146" s="354"/>
      <c r="B146" s="359"/>
      <c r="C146" s="360" t="s">
        <v>1859</v>
      </c>
      <c r="D146" s="689" t="s">
        <v>1885</v>
      </c>
      <c r="E146" s="511"/>
      <c r="F146" s="368" t="s">
        <v>1886</v>
      </c>
      <c r="G146" s="365">
        <v>4</v>
      </c>
      <c r="H146" s="467"/>
      <c r="I146" s="467"/>
      <c r="J146" s="467"/>
      <c r="K146" s="467"/>
      <c r="L146" s="467"/>
      <c r="M146" s="467"/>
      <c r="N146" s="467"/>
      <c r="O146" s="467"/>
      <c r="P146" s="467"/>
      <c r="Q146" s="467"/>
      <c r="R146" s="467"/>
      <c r="S146" s="467"/>
      <c r="T146" s="467"/>
      <c r="U146" s="485"/>
      <c r="V146" s="485"/>
      <c r="W146" s="485"/>
      <c r="X146" s="485"/>
      <c r="Y146" s="485"/>
      <c r="Z146" s="485"/>
      <c r="AA146" s="485"/>
      <c r="AB146" s="485"/>
      <c r="AC146" s="485"/>
      <c r="AD146" s="485"/>
      <c r="AE146" s="505"/>
      <c r="AF146" s="505"/>
      <c r="AG146" s="505"/>
      <c r="AH146" s="505"/>
      <c r="AI146" s="505"/>
      <c r="AJ146" s="505"/>
      <c r="AK146" s="505"/>
      <c r="AL146" s="505"/>
      <c r="AM146" s="503"/>
      <c r="AN146" s="187"/>
    </row>
    <row r="147" spans="1:40" ht="15" customHeight="1" x14ac:dyDescent="0.25">
      <c r="A147" s="354"/>
      <c r="B147" s="359"/>
      <c r="C147" s="360"/>
      <c r="D147" s="690" t="s">
        <v>1887</v>
      </c>
      <c r="E147" s="511"/>
      <c r="F147" s="368" t="s">
        <v>1888</v>
      </c>
      <c r="G147" s="365">
        <v>3</v>
      </c>
      <c r="H147" s="467">
        <v>3</v>
      </c>
      <c r="I147" s="467">
        <v>3</v>
      </c>
      <c r="J147" s="467">
        <v>3</v>
      </c>
      <c r="K147" s="467">
        <v>3</v>
      </c>
      <c r="L147" s="467">
        <v>3</v>
      </c>
      <c r="M147" s="467">
        <v>3</v>
      </c>
      <c r="N147" s="467">
        <v>3</v>
      </c>
      <c r="O147" s="467">
        <v>3</v>
      </c>
      <c r="P147" s="467">
        <v>3</v>
      </c>
      <c r="Q147" s="467">
        <v>3</v>
      </c>
      <c r="R147" s="467">
        <v>3</v>
      </c>
      <c r="S147" s="467">
        <v>3</v>
      </c>
      <c r="T147" s="467">
        <v>3</v>
      </c>
      <c r="U147" s="485">
        <v>3</v>
      </c>
      <c r="V147" s="485">
        <v>3</v>
      </c>
      <c r="W147" s="485">
        <v>3</v>
      </c>
      <c r="X147" s="485">
        <v>3</v>
      </c>
      <c r="Y147" s="485">
        <v>3</v>
      </c>
      <c r="Z147" s="485"/>
      <c r="AA147" s="485"/>
      <c r="AB147" s="485">
        <v>3</v>
      </c>
      <c r="AC147" s="485">
        <v>3</v>
      </c>
      <c r="AD147" s="485">
        <v>3</v>
      </c>
      <c r="AE147" s="505">
        <v>3</v>
      </c>
      <c r="AF147" s="505">
        <v>3</v>
      </c>
      <c r="AG147" s="505">
        <v>3</v>
      </c>
      <c r="AH147" s="505">
        <v>3</v>
      </c>
      <c r="AI147" s="505">
        <v>3</v>
      </c>
      <c r="AJ147" s="505">
        <v>3</v>
      </c>
      <c r="AK147" s="505">
        <v>3</v>
      </c>
      <c r="AL147" s="505">
        <v>3</v>
      </c>
      <c r="AM147" s="503"/>
      <c r="AN147" s="187"/>
    </row>
    <row r="148" spans="1:40" ht="15" customHeight="1" x14ac:dyDescent="0.25">
      <c r="A148" s="354"/>
      <c r="B148" s="359"/>
      <c r="C148" s="360"/>
      <c r="D148" s="689"/>
      <c r="E148" s="511"/>
      <c r="F148" s="368" t="s">
        <v>1866</v>
      </c>
      <c r="G148" s="365">
        <v>2</v>
      </c>
      <c r="H148" s="467"/>
      <c r="I148" s="467"/>
      <c r="J148" s="467"/>
      <c r="K148" s="467"/>
      <c r="L148" s="467"/>
      <c r="M148" s="467"/>
      <c r="N148" s="467"/>
      <c r="O148" s="467"/>
      <c r="P148" s="467"/>
      <c r="Q148" s="467"/>
      <c r="R148" s="467"/>
      <c r="S148" s="467"/>
      <c r="T148" s="467"/>
      <c r="U148" s="485"/>
      <c r="V148" s="485"/>
      <c r="W148" s="485"/>
      <c r="X148" s="485"/>
      <c r="Y148" s="485"/>
      <c r="Z148" s="485">
        <v>2</v>
      </c>
      <c r="AA148" s="485"/>
      <c r="AB148" s="485"/>
      <c r="AC148" s="485"/>
      <c r="AD148" s="485"/>
      <c r="AE148" s="505"/>
      <c r="AF148" s="505"/>
      <c r="AG148" s="505"/>
      <c r="AH148" s="505"/>
      <c r="AI148" s="505"/>
      <c r="AJ148" s="505"/>
      <c r="AK148" s="505"/>
      <c r="AL148" s="505"/>
      <c r="AM148" s="503"/>
      <c r="AN148" s="187"/>
    </row>
    <row r="149" spans="1:40" ht="15" customHeight="1" x14ac:dyDescent="0.25">
      <c r="A149" s="354"/>
      <c r="B149" s="359"/>
      <c r="C149" s="360"/>
      <c r="D149" s="689"/>
      <c r="E149" s="511"/>
      <c r="F149" s="368" t="s">
        <v>1865</v>
      </c>
      <c r="G149" s="365">
        <v>1</v>
      </c>
      <c r="H149" s="467"/>
      <c r="I149" s="467"/>
      <c r="J149" s="467"/>
      <c r="K149" s="467"/>
      <c r="L149" s="467"/>
      <c r="M149" s="467"/>
      <c r="N149" s="467"/>
      <c r="O149" s="467"/>
      <c r="P149" s="467"/>
      <c r="Q149" s="467"/>
      <c r="R149" s="467"/>
      <c r="S149" s="467"/>
      <c r="T149" s="467"/>
      <c r="U149" s="485"/>
      <c r="V149" s="485"/>
      <c r="W149" s="485"/>
      <c r="X149" s="485"/>
      <c r="Y149" s="485"/>
      <c r="Z149" s="485"/>
      <c r="AA149" s="485">
        <v>1</v>
      </c>
      <c r="AB149" s="485"/>
      <c r="AC149" s="485"/>
      <c r="AD149" s="485"/>
      <c r="AE149" s="505"/>
      <c r="AF149" s="505"/>
      <c r="AG149" s="505"/>
      <c r="AH149" s="505"/>
      <c r="AI149" s="505"/>
      <c r="AJ149" s="505"/>
      <c r="AK149" s="505"/>
      <c r="AL149" s="505"/>
      <c r="AM149" s="503"/>
      <c r="AN149" s="187"/>
    </row>
    <row r="150" spans="1:40" ht="15" customHeight="1" x14ac:dyDescent="0.25">
      <c r="A150" s="354"/>
      <c r="B150" s="359"/>
      <c r="C150" s="360"/>
      <c r="D150" s="689"/>
      <c r="E150" s="511"/>
      <c r="F150" s="368" t="s">
        <v>1864</v>
      </c>
      <c r="G150" s="365">
        <v>0</v>
      </c>
      <c r="H150" s="467"/>
      <c r="I150" s="467"/>
      <c r="J150" s="467"/>
      <c r="K150" s="467"/>
      <c r="L150" s="467"/>
      <c r="M150" s="467"/>
      <c r="N150" s="467"/>
      <c r="O150" s="467"/>
      <c r="P150" s="467"/>
      <c r="Q150" s="467"/>
      <c r="R150" s="467"/>
      <c r="S150" s="467"/>
      <c r="T150" s="467"/>
      <c r="U150" s="485"/>
      <c r="V150" s="485"/>
      <c r="W150" s="485"/>
      <c r="X150" s="485"/>
      <c r="Y150" s="485"/>
      <c r="Z150" s="485"/>
      <c r="AA150" s="485"/>
      <c r="AB150" s="485"/>
      <c r="AC150" s="485"/>
      <c r="AD150" s="485"/>
      <c r="AE150" s="505"/>
      <c r="AF150" s="505"/>
      <c r="AG150" s="505"/>
      <c r="AH150" s="505"/>
      <c r="AI150" s="505"/>
      <c r="AJ150" s="505"/>
      <c r="AK150" s="505"/>
      <c r="AL150" s="505"/>
      <c r="AM150" s="503"/>
      <c r="AN150" s="187"/>
    </row>
    <row r="151" spans="1:40" ht="15" customHeight="1" x14ac:dyDescent="0.25">
      <c r="A151" s="354"/>
      <c r="B151" s="359"/>
      <c r="C151" s="360" t="s">
        <v>1861</v>
      </c>
      <c r="D151" s="689" t="s">
        <v>1889</v>
      </c>
      <c r="E151" s="511"/>
      <c r="F151" s="368" t="s">
        <v>1890</v>
      </c>
      <c r="G151" s="365">
        <v>4</v>
      </c>
      <c r="H151" s="467"/>
      <c r="I151" s="467"/>
      <c r="J151" s="467"/>
      <c r="K151" s="467"/>
      <c r="L151" s="467"/>
      <c r="M151" s="467"/>
      <c r="N151" s="467"/>
      <c r="O151" s="467"/>
      <c r="P151" s="467"/>
      <c r="Q151" s="467"/>
      <c r="R151" s="467"/>
      <c r="S151" s="467"/>
      <c r="T151" s="467"/>
      <c r="U151" s="485"/>
      <c r="V151" s="485"/>
      <c r="W151" s="485"/>
      <c r="X151" s="485"/>
      <c r="Y151" s="485"/>
      <c r="Z151" s="485"/>
      <c r="AA151" s="485"/>
      <c r="AB151" s="485"/>
      <c r="AC151" s="485"/>
      <c r="AD151" s="485"/>
      <c r="AE151" s="505"/>
      <c r="AF151" s="505"/>
      <c r="AG151" s="505"/>
      <c r="AH151" s="505"/>
      <c r="AI151" s="505"/>
      <c r="AJ151" s="505"/>
      <c r="AK151" s="505"/>
      <c r="AL151" s="505"/>
      <c r="AM151" s="503"/>
      <c r="AN151" s="187"/>
    </row>
    <row r="152" spans="1:40" ht="15" customHeight="1" x14ac:dyDescent="0.25">
      <c r="A152" s="354"/>
      <c r="B152" s="359"/>
      <c r="C152" s="360"/>
      <c r="D152" s="689"/>
      <c r="E152" s="511"/>
      <c r="F152" s="368" t="s">
        <v>1865</v>
      </c>
      <c r="G152" s="365">
        <v>3</v>
      </c>
      <c r="H152" s="467"/>
      <c r="I152" s="467"/>
      <c r="J152" s="467"/>
      <c r="K152" s="467"/>
      <c r="L152" s="467"/>
      <c r="M152" s="467"/>
      <c r="N152" s="467"/>
      <c r="O152" s="467"/>
      <c r="P152" s="467"/>
      <c r="Q152" s="467"/>
      <c r="R152" s="467"/>
      <c r="S152" s="467"/>
      <c r="T152" s="467"/>
      <c r="U152" s="485"/>
      <c r="V152" s="485"/>
      <c r="W152" s="485">
        <v>3</v>
      </c>
      <c r="X152" s="485"/>
      <c r="Y152" s="485"/>
      <c r="Z152" s="485">
        <v>3</v>
      </c>
      <c r="AA152" s="485">
        <v>3</v>
      </c>
      <c r="AB152" s="485"/>
      <c r="AC152" s="485">
        <v>3</v>
      </c>
      <c r="AD152" s="485"/>
      <c r="AE152" s="505"/>
      <c r="AF152" s="505"/>
      <c r="AG152" s="505"/>
      <c r="AH152" s="505">
        <v>3</v>
      </c>
      <c r="AI152" s="505"/>
      <c r="AJ152" s="505"/>
      <c r="AK152" s="505"/>
      <c r="AL152" s="505"/>
      <c r="AM152" s="503"/>
      <c r="AN152" s="187"/>
    </row>
    <row r="153" spans="1:40" ht="15" customHeight="1" x14ac:dyDescent="0.25">
      <c r="A153" s="354"/>
      <c r="B153" s="359"/>
      <c r="C153" s="360"/>
      <c r="D153" s="689"/>
      <c r="E153" s="511"/>
      <c r="F153" s="368" t="s">
        <v>1866</v>
      </c>
      <c r="G153" s="365">
        <v>2</v>
      </c>
      <c r="H153" s="464"/>
      <c r="I153" s="464">
        <v>2</v>
      </c>
      <c r="J153" s="464">
        <v>2</v>
      </c>
      <c r="K153" s="464">
        <v>2</v>
      </c>
      <c r="L153" s="464">
        <v>2</v>
      </c>
      <c r="M153" s="464">
        <v>2</v>
      </c>
      <c r="N153" s="464">
        <v>2</v>
      </c>
      <c r="O153" s="464">
        <v>2</v>
      </c>
      <c r="P153" s="464"/>
      <c r="Q153" s="464">
        <v>2</v>
      </c>
      <c r="R153" s="464">
        <v>2</v>
      </c>
      <c r="S153" s="464"/>
      <c r="T153" s="464">
        <v>2</v>
      </c>
      <c r="U153" s="482">
        <v>2</v>
      </c>
      <c r="V153" s="482">
        <v>2</v>
      </c>
      <c r="W153" s="482"/>
      <c r="X153" s="482">
        <v>2</v>
      </c>
      <c r="Y153" s="482">
        <v>2</v>
      </c>
      <c r="Z153" s="482"/>
      <c r="AA153" s="482"/>
      <c r="AB153" s="482">
        <v>2</v>
      </c>
      <c r="AC153" s="482"/>
      <c r="AD153" s="482">
        <v>2</v>
      </c>
      <c r="AE153" s="498">
        <v>2</v>
      </c>
      <c r="AF153" s="498">
        <v>2</v>
      </c>
      <c r="AG153" s="498">
        <v>2</v>
      </c>
      <c r="AH153" s="498"/>
      <c r="AI153" s="498">
        <v>2</v>
      </c>
      <c r="AJ153" s="498"/>
      <c r="AK153" s="498">
        <v>2</v>
      </c>
      <c r="AL153" s="498"/>
      <c r="AM153" s="499"/>
      <c r="AN153" s="187"/>
    </row>
    <row r="154" spans="1:40" ht="15" customHeight="1" x14ac:dyDescent="0.25">
      <c r="A154" s="354"/>
      <c r="B154" s="359"/>
      <c r="C154" s="360"/>
      <c r="D154" s="689"/>
      <c r="E154" s="511"/>
      <c r="F154" s="368" t="s">
        <v>1891</v>
      </c>
      <c r="G154" s="365">
        <v>1</v>
      </c>
      <c r="H154" s="464">
        <v>1</v>
      </c>
      <c r="I154" s="464"/>
      <c r="J154" s="464"/>
      <c r="K154" s="464"/>
      <c r="L154" s="464"/>
      <c r="M154" s="464"/>
      <c r="N154" s="464"/>
      <c r="O154" s="464"/>
      <c r="P154" s="464">
        <v>1</v>
      </c>
      <c r="Q154" s="464"/>
      <c r="R154" s="464"/>
      <c r="S154" s="464">
        <v>1</v>
      </c>
      <c r="T154" s="464"/>
      <c r="U154" s="482"/>
      <c r="V154" s="482"/>
      <c r="W154" s="482"/>
      <c r="X154" s="482"/>
      <c r="Y154" s="482"/>
      <c r="Z154" s="482"/>
      <c r="AA154" s="482"/>
      <c r="AB154" s="482"/>
      <c r="AC154" s="482"/>
      <c r="AD154" s="482"/>
      <c r="AE154" s="498"/>
      <c r="AF154" s="498"/>
      <c r="AG154" s="498"/>
      <c r="AH154" s="498"/>
      <c r="AI154" s="498"/>
      <c r="AJ154" s="498">
        <v>1</v>
      </c>
      <c r="AK154" s="498"/>
      <c r="AL154" s="498">
        <v>1</v>
      </c>
      <c r="AM154" s="499"/>
      <c r="AN154" s="187"/>
    </row>
    <row r="155" spans="1:40" ht="15" customHeight="1" x14ac:dyDescent="0.25">
      <c r="A155" s="354"/>
      <c r="B155" s="359"/>
      <c r="C155" s="360"/>
      <c r="D155" s="689"/>
      <c r="E155" s="511"/>
      <c r="F155" s="368" t="s">
        <v>1868</v>
      </c>
      <c r="G155" s="365">
        <v>0</v>
      </c>
      <c r="H155" s="464"/>
      <c r="I155" s="464"/>
      <c r="J155" s="464"/>
      <c r="K155" s="464"/>
      <c r="L155" s="464"/>
      <c r="M155" s="464"/>
      <c r="N155" s="464"/>
      <c r="O155" s="464"/>
      <c r="P155" s="464"/>
      <c r="Q155" s="464"/>
      <c r="R155" s="464"/>
      <c r="S155" s="464"/>
      <c r="T155" s="464"/>
      <c r="U155" s="482"/>
      <c r="V155" s="482"/>
      <c r="W155" s="482"/>
      <c r="X155" s="482"/>
      <c r="Y155" s="482"/>
      <c r="Z155" s="482"/>
      <c r="AA155" s="482"/>
      <c r="AB155" s="482"/>
      <c r="AC155" s="482"/>
      <c r="AD155" s="482"/>
      <c r="AE155" s="498"/>
      <c r="AF155" s="498"/>
      <c r="AG155" s="498"/>
      <c r="AH155" s="498"/>
      <c r="AI155" s="498"/>
      <c r="AJ155" s="498"/>
      <c r="AK155" s="498"/>
      <c r="AL155" s="498"/>
      <c r="AM155" s="499"/>
      <c r="AN155" s="187"/>
    </row>
    <row r="156" spans="1:40" ht="15" customHeight="1" x14ac:dyDescent="0.25">
      <c r="A156" s="354"/>
      <c r="B156" s="359"/>
      <c r="C156" s="360" t="s">
        <v>1892</v>
      </c>
      <c r="D156" s="689" t="s">
        <v>1893</v>
      </c>
      <c r="E156" s="511"/>
      <c r="F156" s="354"/>
      <c r="G156" s="365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82"/>
      <c r="V156" s="482"/>
      <c r="W156" s="482"/>
      <c r="X156" s="482"/>
      <c r="Y156" s="482"/>
      <c r="Z156" s="482"/>
      <c r="AA156" s="482"/>
      <c r="AB156" s="482"/>
      <c r="AC156" s="482"/>
      <c r="AD156" s="482"/>
      <c r="AE156" s="498"/>
      <c r="AF156" s="498"/>
      <c r="AG156" s="498"/>
      <c r="AH156" s="498"/>
      <c r="AI156" s="498"/>
      <c r="AJ156" s="498"/>
      <c r="AK156" s="498"/>
      <c r="AL156" s="498"/>
      <c r="AM156" s="501"/>
      <c r="AN156" s="187"/>
    </row>
    <row r="157" spans="1:40" ht="15" customHeight="1" x14ac:dyDescent="0.25">
      <c r="A157" s="354"/>
      <c r="B157" s="359"/>
      <c r="C157" s="360"/>
      <c r="D157" s="690" t="s">
        <v>1894</v>
      </c>
      <c r="E157" s="511"/>
      <c r="F157" s="368" t="s">
        <v>1895</v>
      </c>
      <c r="G157" s="365">
        <v>2</v>
      </c>
      <c r="H157" s="464"/>
      <c r="I157" s="464"/>
      <c r="J157" s="464"/>
      <c r="K157" s="464"/>
      <c r="L157" s="464"/>
      <c r="M157" s="464"/>
      <c r="N157" s="464"/>
      <c r="O157" s="464"/>
      <c r="P157" s="464"/>
      <c r="Q157" s="464"/>
      <c r="R157" s="464"/>
      <c r="S157" s="464"/>
      <c r="T157" s="464"/>
      <c r="U157" s="482"/>
      <c r="V157" s="482"/>
      <c r="W157" s="482">
        <v>2</v>
      </c>
      <c r="X157" s="482"/>
      <c r="Y157" s="482"/>
      <c r="Z157" s="482"/>
      <c r="AA157" s="482"/>
      <c r="AB157" s="482"/>
      <c r="AC157" s="482">
        <v>2</v>
      </c>
      <c r="AD157" s="482"/>
      <c r="AE157" s="498"/>
      <c r="AF157" s="498"/>
      <c r="AG157" s="498"/>
      <c r="AH157" s="498"/>
      <c r="AI157" s="498"/>
      <c r="AJ157" s="498"/>
      <c r="AK157" s="498"/>
      <c r="AL157" s="498"/>
      <c r="AM157" s="499"/>
      <c r="AN157" s="187"/>
    </row>
    <row r="158" spans="1:40" ht="15" customHeight="1" x14ac:dyDescent="0.25">
      <c r="A158" s="354"/>
      <c r="B158" s="359"/>
      <c r="C158" s="360"/>
      <c r="D158" s="690" t="s">
        <v>1896</v>
      </c>
      <c r="E158" s="511"/>
      <c r="F158" s="368" t="s">
        <v>1897</v>
      </c>
      <c r="G158" s="365">
        <v>1</v>
      </c>
      <c r="H158" s="464">
        <v>1</v>
      </c>
      <c r="I158" s="464">
        <v>1</v>
      </c>
      <c r="J158" s="464">
        <v>1</v>
      </c>
      <c r="K158" s="464">
        <v>1</v>
      </c>
      <c r="L158" s="464">
        <v>1</v>
      </c>
      <c r="M158" s="464">
        <v>1</v>
      </c>
      <c r="N158" s="464">
        <v>1</v>
      </c>
      <c r="O158" s="464">
        <v>1</v>
      </c>
      <c r="P158" s="464">
        <v>1</v>
      </c>
      <c r="Q158" s="464">
        <v>1</v>
      </c>
      <c r="R158" s="464">
        <v>1</v>
      </c>
      <c r="S158" s="464">
        <v>1</v>
      </c>
      <c r="T158" s="464">
        <v>1</v>
      </c>
      <c r="U158" s="482">
        <v>1</v>
      </c>
      <c r="V158" s="482">
        <v>1</v>
      </c>
      <c r="W158" s="482"/>
      <c r="X158" s="482">
        <v>1</v>
      </c>
      <c r="Y158" s="482">
        <v>1</v>
      </c>
      <c r="Z158" s="482">
        <v>1</v>
      </c>
      <c r="AA158" s="482">
        <v>1</v>
      </c>
      <c r="AB158" s="482">
        <v>1</v>
      </c>
      <c r="AC158" s="482"/>
      <c r="AD158" s="482">
        <v>1</v>
      </c>
      <c r="AE158" s="498">
        <v>1</v>
      </c>
      <c r="AF158" s="498">
        <v>1</v>
      </c>
      <c r="AG158" s="498">
        <v>1</v>
      </c>
      <c r="AH158" s="498">
        <v>1</v>
      </c>
      <c r="AI158" s="498">
        <v>1</v>
      </c>
      <c r="AJ158" s="498">
        <v>1</v>
      </c>
      <c r="AK158" s="498">
        <v>1</v>
      </c>
      <c r="AL158" s="498">
        <v>1</v>
      </c>
      <c r="AM158" s="499"/>
      <c r="AN158" s="187"/>
    </row>
    <row r="159" spans="1:40" ht="15" customHeight="1" x14ac:dyDescent="0.25">
      <c r="A159" s="354"/>
      <c r="B159" s="359"/>
      <c r="C159" s="360"/>
      <c r="D159" s="690" t="s">
        <v>1898</v>
      </c>
      <c r="E159" s="511"/>
      <c r="F159" s="368" t="s">
        <v>1899</v>
      </c>
      <c r="G159" s="365">
        <v>0</v>
      </c>
      <c r="H159" s="466"/>
      <c r="I159" s="465"/>
      <c r="J159" s="465">
        <v>0</v>
      </c>
      <c r="K159" s="465"/>
      <c r="L159" s="465"/>
      <c r="M159" s="465"/>
      <c r="N159" s="465">
        <v>0</v>
      </c>
      <c r="O159" s="465"/>
      <c r="P159" s="465"/>
      <c r="Q159" s="465"/>
      <c r="R159" s="465">
        <v>0</v>
      </c>
      <c r="S159" s="465">
        <v>0</v>
      </c>
      <c r="T159" s="465"/>
      <c r="U159" s="484"/>
      <c r="V159" s="484"/>
      <c r="W159" s="484">
        <v>0</v>
      </c>
      <c r="X159" s="484"/>
      <c r="Y159" s="484"/>
      <c r="Z159" s="484"/>
      <c r="AA159" s="484">
        <v>0</v>
      </c>
      <c r="AB159" s="484"/>
      <c r="AC159" s="484">
        <v>0</v>
      </c>
      <c r="AD159" s="484"/>
      <c r="AE159" s="500"/>
      <c r="AF159" s="500"/>
      <c r="AG159" s="500"/>
      <c r="AH159" s="500">
        <v>0</v>
      </c>
      <c r="AI159" s="500"/>
      <c r="AJ159" s="500"/>
      <c r="AK159" s="500"/>
      <c r="AL159" s="500"/>
      <c r="AM159" s="499"/>
      <c r="AN159" s="187"/>
    </row>
    <row r="160" spans="1:40" ht="15" customHeight="1" x14ac:dyDescent="0.25">
      <c r="A160" s="354"/>
      <c r="B160" s="359"/>
      <c r="C160" s="360"/>
      <c r="D160" s="690" t="s">
        <v>1900</v>
      </c>
      <c r="E160" s="511"/>
      <c r="F160" s="354"/>
      <c r="G160" s="365"/>
      <c r="H160" s="468" t="str">
        <f>IF(H159&gt;=80,"I",IF(H159&gt;=60,"II",IF(H159&gt;=40,"III",IF(H159&gt;=1,"IV"," "))))</f>
        <v xml:space="preserve"> </v>
      </c>
      <c r="I160" s="469"/>
      <c r="J160" s="469"/>
      <c r="K160" s="469"/>
      <c r="L160" s="469"/>
      <c r="M160" s="469"/>
      <c r="N160" s="469"/>
      <c r="O160" s="469"/>
      <c r="P160" s="469"/>
      <c r="Q160" s="469"/>
      <c r="R160" s="469"/>
      <c r="S160" s="469"/>
      <c r="T160" s="469"/>
      <c r="U160" s="487"/>
      <c r="V160" s="487"/>
      <c r="W160" s="487"/>
      <c r="X160" s="487"/>
      <c r="Y160" s="487"/>
      <c r="Z160" s="487"/>
      <c r="AA160" s="487"/>
      <c r="AB160" s="487"/>
      <c r="AC160" s="487"/>
      <c r="AD160" s="487"/>
      <c r="AE160" s="506"/>
      <c r="AF160" s="506"/>
      <c r="AG160" s="506"/>
      <c r="AH160" s="506"/>
      <c r="AI160" s="506"/>
      <c r="AJ160" s="506"/>
      <c r="AK160" s="506"/>
      <c r="AL160" s="506"/>
      <c r="AM160" s="506"/>
      <c r="AN160" s="213" t="str">
        <f>IF(AN159&gt;=80,"I",IF(AN159&gt;=60,"II",IF(AN159&gt;=40,"III",IF(AN159&gt;=1,"IV"," "))))</f>
        <v xml:space="preserve"> </v>
      </c>
    </row>
    <row r="161" spans="1:40" ht="15" customHeight="1" x14ac:dyDescent="0.25">
      <c r="A161" s="369"/>
      <c r="B161" s="370"/>
      <c r="C161" s="360"/>
      <c r="D161" s="693"/>
      <c r="E161" s="520"/>
      <c r="F161" s="369"/>
      <c r="G161" s="371"/>
      <c r="H161" s="470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  <c r="T161" s="471"/>
      <c r="U161" s="488"/>
      <c r="V161" s="488"/>
      <c r="W161" s="488"/>
      <c r="X161" s="488"/>
      <c r="Y161" s="488"/>
      <c r="Z161" s="488"/>
      <c r="AA161" s="488"/>
      <c r="AB161" s="488"/>
      <c r="AC161" s="488"/>
      <c r="AD161" s="488"/>
      <c r="AE161" s="507"/>
      <c r="AF161" s="507"/>
      <c r="AG161" s="507"/>
      <c r="AH161" s="507"/>
      <c r="AI161" s="507"/>
      <c r="AJ161" s="507"/>
      <c r="AK161" s="507"/>
      <c r="AL161" s="507"/>
      <c r="AM161" s="507"/>
      <c r="AN161" s="8"/>
    </row>
    <row r="162" spans="1:40" ht="15" customHeight="1" x14ac:dyDescent="0.25">
      <c r="A162" s="349"/>
      <c r="B162" s="372"/>
      <c r="C162" s="373"/>
      <c r="D162" s="694" t="s">
        <v>1901</v>
      </c>
      <c r="E162" s="517"/>
      <c r="F162" s="349"/>
      <c r="G162" s="374">
        <v>100</v>
      </c>
      <c r="H162" s="472">
        <f t="shared" ref="H162:AM162" si="6">SUM(H17:H159)</f>
        <v>62</v>
      </c>
      <c r="I162" s="472">
        <f t="shared" si="6"/>
        <v>53</v>
      </c>
      <c r="J162" s="472">
        <f t="shared" si="6"/>
        <v>53</v>
      </c>
      <c r="K162" s="472">
        <f t="shared" si="6"/>
        <v>53</v>
      </c>
      <c r="L162" s="472">
        <f t="shared" si="6"/>
        <v>53</v>
      </c>
      <c r="M162" s="472">
        <f t="shared" si="6"/>
        <v>53</v>
      </c>
      <c r="N162" s="472">
        <f t="shared" si="6"/>
        <v>53</v>
      </c>
      <c r="O162" s="472">
        <f t="shared" si="6"/>
        <v>53</v>
      </c>
      <c r="P162" s="472">
        <f t="shared" si="6"/>
        <v>50</v>
      </c>
      <c r="Q162" s="472">
        <f t="shared" si="6"/>
        <v>53</v>
      </c>
      <c r="R162" s="472">
        <f t="shared" si="6"/>
        <v>51</v>
      </c>
      <c r="S162" s="472">
        <f t="shared" si="6"/>
        <v>55</v>
      </c>
      <c r="T162" s="472">
        <f t="shared" si="6"/>
        <v>54</v>
      </c>
      <c r="U162" s="489">
        <f t="shared" si="6"/>
        <v>55</v>
      </c>
      <c r="V162" s="489">
        <f t="shared" si="6"/>
        <v>55</v>
      </c>
      <c r="W162" s="489">
        <f t="shared" si="6"/>
        <v>72</v>
      </c>
      <c r="X162" s="489">
        <f t="shared" si="6"/>
        <v>55</v>
      </c>
      <c r="Y162" s="489">
        <f t="shared" si="6"/>
        <v>55</v>
      </c>
      <c r="Z162" s="489">
        <f t="shared" si="6"/>
        <v>74</v>
      </c>
      <c r="AA162" s="489">
        <f t="shared" si="6"/>
        <v>61</v>
      </c>
      <c r="AB162" s="489">
        <f t="shared" si="6"/>
        <v>55</v>
      </c>
      <c r="AC162" s="489">
        <f t="shared" si="6"/>
        <v>72</v>
      </c>
      <c r="AD162" s="489">
        <f t="shared" si="6"/>
        <v>55</v>
      </c>
      <c r="AE162" s="508">
        <f t="shared" si="6"/>
        <v>55</v>
      </c>
      <c r="AF162" s="508">
        <f t="shared" si="6"/>
        <v>51</v>
      </c>
      <c r="AG162" s="508">
        <f t="shared" si="6"/>
        <v>55</v>
      </c>
      <c r="AH162" s="508">
        <f t="shared" si="6"/>
        <v>61</v>
      </c>
      <c r="AI162" s="508">
        <f t="shared" si="6"/>
        <v>55</v>
      </c>
      <c r="AJ162" s="508">
        <f t="shared" si="6"/>
        <v>51</v>
      </c>
      <c r="AK162" s="508">
        <f t="shared" si="6"/>
        <v>51</v>
      </c>
      <c r="AL162" s="508">
        <f t="shared" si="6"/>
        <v>51</v>
      </c>
      <c r="AM162" s="508">
        <f t="shared" si="6"/>
        <v>0</v>
      </c>
      <c r="AN162" s="375"/>
    </row>
    <row r="163" spans="1:40" ht="15" customHeight="1" x14ac:dyDescent="0.25">
      <c r="A163" s="349"/>
      <c r="B163" s="372"/>
      <c r="C163" s="376"/>
      <c r="D163" s="694" t="s">
        <v>1902</v>
      </c>
      <c r="E163" s="517"/>
      <c r="F163" s="349"/>
      <c r="G163" s="374"/>
      <c r="H163" s="472" t="str">
        <f t="shared" ref="H163:AM163" si="7">IF(H162&gt;=80,"I",IF(H162&gt;=60,"II",IF(H162&gt;=40,"III",IF(H162&lt;40,"IV"," "))))</f>
        <v>II</v>
      </c>
      <c r="I163" s="472" t="str">
        <f t="shared" si="7"/>
        <v>III</v>
      </c>
      <c r="J163" s="472" t="str">
        <f t="shared" si="7"/>
        <v>III</v>
      </c>
      <c r="K163" s="472" t="str">
        <f t="shared" si="7"/>
        <v>III</v>
      </c>
      <c r="L163" s="472" t="str">
        <f t="shared" si="7"/>
        <v>III</v>
      </c>
      <c r="M163" s="472" t="str">
        <f t="shared" si="7"/>
        <v>III</v>
      </c>
      <c r="N163" s="472" t="str">
        <f t="shared" si="7"/>
        <v>III</v>
      </c>
      <c r="O163" s="472" t="str">
        <f t="shared" si="7"/>
        <v>III</v>
      </c>
      <c r="P163" s="472" t="str">
        <f t="shared" si="7"/>
        <v>III</v>
      </c>
      <c r="Q163" s="472" t="str">
        <f t="shared" si="7"/>
        <v>III</v>
      </c>
      <c r="R163" s="472" t="str">
        <f t="shared" si="7"/>
        <v>III</v>
      </c>
      <c r="S163" s="472" t="str">
        <f t="shared" si="7"/>
        <v>III</v>
      </c>
      <c r="T163" s="472" t="str">
        <f t="shared" si="7"/>
        <v>III</v>
      </c>
      <c r="U163" s="489" t="str">
        <f t="shared" si="7"/>
        <v>III</v>
      </c>
      <c r="V163" s="489" t="str">
        <f t="shared" si="7"/>
        <v>III</v>
      </c>
      <c r="W163" s="489" t="str">
        <f t="shared" si="7"/>
        <v>II</v>
      </c>
      <c r="X163" s="489" t="str">
        <f t="shared" si="7"/>
        <v>III</v>
      </c>
      <c r="Y163" s="489" t="str">
        <f t="shared" si="7"/>
        <v>III</v>
      </c>
      <c r="Z163" s="489" t="str">
        <f t="shared" si="7"/>
        <v>II</v>
      </c>
      <c r="AA163" s="489" t="str">
        <f t="shared" si="7"/>
        <v>II</v>
      </c>
      <c r="AB163" s="489" t="str">
        <f t="shared" si="7"/>
        <v>III</v>
      </c>
      <c r="AC163" s="489" t="str">
        <f t="shared" si="7"/>
        <v>II</v>
      </c>
      <c r="AD163" s="489" t="str">
        <f t="shared" si="7"/>
        <v>III</v>
      </c>
      <c r="AE163" s="508" t="str">
        <f t="shared" si="7"/>
        <v>III</v>
      </c>
      <c r="AF163" s="508" t="str">
        <f t="shared" si="7"/>
        <v>III</v>
      </c>
      <c r="AG163" s="508" t="str">
        <f t="shared" si="7"/>
        <v>III</v>
      </c>
      <c r="AH163" s="508" t="str">
        <f t="shared" si="7"/>
        <v>II</v>
      </c>
      <c r="AI163" s="508" t="str">
        <f t="shared" si="7"/>
        <v>III</v>
      </c>
      <c r="AJ163" s="508" t="str">
        <f t="shared" si="7"/>
        <v>III</v>
      </c>
      <c r="AK163" s="508" t="str">
        <f t="shared" si="7"/>
        <v>III</v>
      </c>
      <c r="AL163" s="508" t="str">
        <f t="shared" si="7"/>
        <v>III</v>
      </c>
      <c r="AM163" s="508" t="str">
        <f t="shared" si="7"/>
        <v>IV</v>
      </c>
      <c r="AN163" s="375"/>
    </row>
    <row r="164" spans="1:40" ht="15" customHeight="1" x14ac:dyDescent="0.25">
      <c r="A164" s="346"/>
      <c r="B164" s="346"/>
      <c r="C164" s="346"/>
      <c r="D164" s="347"/>
      <c r="E164" s="347"/>
      <c r="F164" s="346"/>
      <c r="G164" s="346"/>
      <c r="H164" s="456"/>
      <c r="I164" s="456"/>
      <c r="J164" s="456"/>
      <c r="K164" s="456"/>
      <c r="L164" s="456"/>
      <c r="M164" s="456"/>
      <c r="N164" s="456"/>
      <c r="O164" s="456"/>
      <c r="P164" s="456"/>
      <c r="Q164" s="456"/>
      <c r="R164" s="456"/>
      <c r="S164" s="456"/>
      <c r="T164" s="456"/>
      <c r="U164" s="474"/>
      <c r="V164" s="474"/>
      <c r="W164" s="474"/>
      <c r="X164" s="474"/>
      <c r="Y164" s="474"/>
      <c r="Z164" s="474"/>
      <c r="AA164" s="474"/>
      <c r="AB164" s="474"/>
      <c r="AC164" s="474"/>
      <c r="AD164" s="474"/>
      <c r="AE164" s="491"/>
      <c r="AF164" s="491"/>
      <c r="AG164" s="491"/>
      <c r="AH164" s="491"/>
      <c r="AI164" s="491"/>
      <c r="AJ164" s="491"/>
      <c r="AK164" s="491"/>
      <c r="AL164" s="491"/>
      <c r="AM164" s="491"/>
    </row>
    <row r="165" spans="1:40" ht="15" customHeight="1" x14ac:dyDescent="0.25">
      <c r="A165" s="346"/>
      <c r="B165" s="346"/>
      <c r="C165" s="346"/>
      <c r="D165" s="347" t="s">
        <v>1902</v>
      </c>
      <c r="E165" s="347" t="s">
        <v>1903</v>
      </c>
      <c r="F165" s="346" t="s">
        <v>1904</v>
      </c>
      <c r="G165" s="346"/>
      <c r="H165" s="456"/>
      <c r="I165" s="456"/>
      <c r="J165" s="456"/>
      <c r="K165" s="456"/>
      <c r="L165" s="456"/>
      <c r="M165" s="456"/>
      <c r="N165" s="456"/>
      <c r="O165" s="456"/>
      <c r="P165" s="456"/>
      <c r="Q165" s="456"/>
      <c r="R165" s="456"/>
      <c r="S165" s="456"/>
      <c r="T165" s="456"/>
      <c r="U165" s="474"/>
      <c r="V165" s="474"/>
      <c r="W165" s="474"/>
      <c r="X165" s="474"/>
      <c r="Y165" s="474"/>
      <c r="Z165" s="474"/>
      <c r="AA165" s="474"/>
      <c r="AB165" s="474"/>
      <c r="AC165" s="474"/>
      <c r="AD165" s="474"/>
      <c r="AE165" s="491"/>
      <c r="AF165" s="491"/>
      <c r="AG165" s="491"/>
      <c r="AH165" s="491"/>
      <c r="AI165" s="491"/>
      <c r="AJ165" s="491"/>
      <c r="AK165" s="491"/>
      <c r="AL165" s="491"/>
      <c r="AM165" s="491"/>
    </row>
    <row r="166" spans="1:40" ht="15" customHeight="1" x14ac:dyDescent="0.25">
      <c r="A166" s="346"/>
      <c r="B166" s="346"/>
      <c r="C166" s="346"/>
      <c r="D166" s="347"/>
      <c r="E166" s="347" t="s">
        <v>1905</v>
      </c>
      <c r="F166" s="346" t="s">
        <v>1906</v>
      </c>
      <c r="G166" s="346"/>
      <c r="H166" s="456"/>
      <c r="I166" s="456"/>
      <c r="J166" s="456"/>
      <c r="K166" s="456"/>
      <c r="L166" s="456"/>
      <c r="M166" s="456"/>
      <c r="N166" s="456"/>
      <c r="O166" s="456"/>
      <c r="P166" s="456"/>
      <c r="Q166" s="456"/>
      <c r="R166" s="456"/>
      <c r="S166" s="456"/>
      <c r="T166" s="456"/>
      <c r="U166" s="474"/>
      <c r="V166" s="474"/>
      <c r="W166" s="474"/>
      <c r="X166" s="474"/>
      <c r="Y166" s="474"/>
      <c r="Z166" s="474"/>
      <c r="AA166" s="474"/>
      <c r="AB166" s="474"/>
      <c r="AC166" s="474"/>
      <c r="AD166" s="474"/>
      <c r="AE166" s="491"/>
      <c r="AF166" s="491"/>
      <c r="AG166" s="491"/>
      <c r="AH166" s="491"/>
      <c r="AI166" s="491"/>
      <c r="AJ166" s="491"/>
      <c r="AK166" s="491"/>
      <c r="AL166" s="491"/>
      <c r="AM166" s="491"/>
    </row>
    <row r="167" spans="1:40" ht="15" customHeight="1" x14ac:dyDescent="0.25">
      <c r="A167" s="346"/>
      <c r="B167" s="346"/>
      <c r="C167" s="346"/>
      <c r="D167" s="347"/>
      <c r="E167" s="347" t="s">
        <v>1907</v>
      </c>
      <c r="F167" s="346" t="s">
        <v>1908</v>
      </c>
      <c r="G167" s="346"/>
      <c r="H167" s="456"/>
      <c r="I167" s="456"/>
      <c r="J167" s="456"/>
      <c r="K167" s="456"/>
      <c r="L167" s="456"/>
      <c r="M167" s="456"/>
      <c r="N167" s="456"/>
      <c r="O167" s="456"/>
      <c r="P167" s="456"/>
      <c r="Q167" s="456"/>
      <c r="R167" s="456"/>
      <c r="S167" s="456"/>
      <c r="T167" s="456"/>
      <c r="U167" s="474"/>
      <c r="V167" s="474"/>
      <c r="W167" s="474"/>
      <c r="X167" s="474"/>
      <c r="Y167" s="474"/>
      <c r="Z167" s="474"/>
      <c r="AA167" s="474"/>
      <c r="AB167" s="474"/>
      <c r="AC167" s="474"/>
      <c r="AD167" s="474"/>
      <c r="AE167" s="491"/>
      <c r="AF167" s="491"/>
      <c r="AG167" s="491"/>
      <c r="AH167" s="491"/>
      <c r="AI167" s="491"/>
      <c r="AJ167" s="491"/>
      <c r="AK167" s="491"/>
      <c r="AL167" s="491"/>
      <c r="AM167" s="491"/>
    </row>
    <row r="168" spans="1:40" ht="15" customHeight="1" x14ac:dyDescent="0.25">
      <c r="A168" s="346"/>
      <c r="B168" s="346"/>
      <c r="C168" s="346"/>
      <c r="D168" s="347"/>
      <c r="E168" s="347" t="s">
        <v>1909</v>
      </c>
      <c r="F168" s="346" t="s">
        <v>1908</v>
      </c>
      <c r="G168" s="346"/>
      <c r="H168" s="456"/>
      <c r="I168" s="456"/>
      <c r="J168" s="456"/>
      <c r="K168" s="456"/>
      <c r="L168" s="456"/>
      <c r="M168" s="456"/>
      <c r="N168" s="456"/>
      <c r="O168" s="456"/>
      <c r="P168" s="456"/>
      <c r="Q168" s="456"/>
      <c r="R168" s="456"/>
      <c r="S168" s="456"/>
      <c r="T168" s="456"/>
      <c r="U168" s="474"/>
      <c r="V168" s="474"/>
      <c r="W168" s="474"/>
      <c r="X168" s="474"/>
      <c r="Y168" s="474"/>
      <c r="Z168" s="474"/>
      <c r="AA168" s="474"/>
      <c r="AB168" s="474"/>
      <c r="AC168" s="474"/>
      <c r="AD168" s="474"/>
      <c r="AE168" s="491"/>
      <c r="AF168" s="491"/>
      <c r="AG168" s="491"/>
      <c r="AH168" s="491"/>
      <c r="AI168" s="491"/>
      <c r="AJ168" s="491"/>
      <c r="AK168" s="491"/>
      <c r="AL168" s="491"/>
      <c r="AM168" s="491"/>
    </row>
    <row r="169" spans="1:40" ht="12.75" customHeight="1" x14ac:dyDescent="0.2"/>
    <row r="170" spans="1:40" ht="12.75" customHeight="1" x14ac:dyDescent="0.2"/>
    <row r="171" spans="1:40" ht="12.75" customHeight="1" x14ac:dyDescent="0.2">
      <c r="E171" s="189" t="s">
        <v>1910</v>
      </c>
      <c r="F171" s="377" t="s">
        <v>897</v>
      </c>
      <c r="G171" s="8">
        <f>COUNTIF(H163:AM163,F171)</f>
        <v>0</v>
      </c>
    </row>
    <row r="172" spans="1:40" ht="12.75" customHeight="1" x14ac:dyDescent="0.2">
      <c r="E172" s="189" t="s">
        <v>1910</v>
      </c>
      <c r="F172" s="377" t="s">
        <v>900</v>
      </c>
      <c r="G172" s="8">
        <f>COUNTIF(H163:AM163,F172)</f>
        <v>6</v>
      </c>
    </row>
    <row r="173" spans="1:40" ht="12.75" customHeight="1" x14ac:dyDescent="0.2">
      <c r="E173" s="189" t="s">
        <v>1910</v>
      </c>
      <c r="F173" s="377" t="s">
        <v>903</v>
      </c>
      <c r="G173" s="8">
        <f>COUNTIF(H163:AM163,F173)</f>
        <v>25</v>
      </c>
    </row>
    <row r="174" spans="1:40" ht="12.75" customHeight="1" x14ac:dyDescent="0.2">
      <c r="E174" s="189" t="s">
        <v>1910</v>
      </c>
      <c r="F174" s="377" t="s">
        <v>906</v>
      </c>
      <c r="G174" s="8">
        <f>COUNTIF(H163:AM163,F174)</f>
        <v>1</v>
      </c>
    </row>
    <row r="175" spans="1:40" ht="12.75" customHeight="1" x14ac:dyDescent="0.2">
      <c r="E175" s="606" t="s">
        <v>1759</v>
      </c>
      <c r="F175" s="517"/>
      <c r="G175" s="8">
        <f>SUM(G171:G174)</f>
        <v>32</v>
      </c>
    </row>
    <row r="176" spans="1:40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215">
    <mergeCell ref="A1:AM1"/>
    <mergeCell ref="A2:AM2"/>
    <mergeCell ref="G4:G8"/>
    <mergeCell ref="H4:H8"/>
    <mergeCell ref="I4:I8"/>
    <mergeCell ref="J4:J8"/>
    <mergeCell ref="K4:K8"/>
    <mergeCell ref="AH4:AH8"/>
    <mergeCell ref="AI4:AI8"/>
    <mergeCell ref="AL4:AL8"/>
    <mergeCell ref="AM4:AM8"/>
    <mergeCell ref="Z4:Z8"/>
    <mergeCell ref="AA4:AA8"/>
    <mergeCell ref="AB4:AB8"/>
    <mergeCell ref="AC4:AC8"/>
    <mergeCell ref="AD4:AD8"/>
    <mergeCell ref="AE4:AE8"/>
    <mergeCell ref="L4:L8"/>
    <mergeCell ref="M4:M8"/>
    <mergeCell ref="N4:N8"/>
    <mergeCell ref="O4:O8"/>
    <mergeCell ref="P4:P8"/>
    <mergeCell ref="Q4:Q8"/>
    <mergeCell ref="R4:R8"/>
    <mergeCell ref="AP4:AP8"/>
    <mergeCell ref="AQ4:AQ8"/>
    <mergeCell ref="AR4:AR8"/>
    <mergeCell ref="AS4:AS8"/>
    <mergeCell ref="AP15:AQ15"/>
    <mergeCell ref="AP16:AQ16"/>
    <mergeCell ref="AP17:AQ17"/>
    <mergeCell ref="AP18:AQ18"/>
    <mergeCell ref="U4:U8"/>
    <mergeCell ref="V4:V8"/>
    <mergeCell ref="W4:W8"/>
    <mergeCell ref="X4:X8"/>
    <mergeCell ref="Y4:Y8"/>
    <mergeCell ref="AJ4:AJ8"/>
    <mergeCell ref="AK4:AK8"/>
    <mergeCell ref="AF4:AF8"/>
    <mergeCell ref="AG4:AG8"/>
    <mergeCell ref="AP19:AQ19"/>
    <mergeCell ref="AP22:AQ22"/>
    <mergeCell ref="AP23:AQ23"/>
    <mergeCell ref="AP33:AQ33"/>
    <mergeCell ref="AP36:AQ36"/>
    <mergeCell ref="AP37:AQ37"/>
    <mergeCell ref="AP38:AQ38"/>
    <mergeCell ref="AP39:AQ39"/>
    <mergeCell ref="AP40:AQ40"/>
    <mergeCell ref="AP24:AQ24"/>
    <mergeCell ref="AP25:AQ25"/>
    <mergeCell ref="AP26:AQ26"/>
    <mergeCell ref="AP29:AQ29"/>
    <mergeCell ref="AP30:AQ30"/>
    <mergeCell ref="AP31:AQ31"/>
    <mergeCell ref="AP32:AQ32"/>
    <mergeCell ref="D9:E9"/>
    <mergeCell ref="D10:E10"/>
    <mergeCell ref="D11:E11"/>
    <mergeCell ref="A12:B13"/>
    <mergeCell ref="F12:F13"/>
    <mergeCell ref="G12:G13"/>
    <mergeCell ref="H12:AN12"/>
    <mergeCell ref="C12:E13"/>
    <mergeCell ref="AN4:AN8"/>
    <mergeCell ref="S4:S8"/>
    <mergeCell ref="T4:T8"/>
    <mergeCell ref="C14:E14"/>
    <mergeCell ref="C16:E16"/>
    <mergeCell ref="D17:E17"/>
    <mergeCell ref="D18:E18"/>
    <mergeCell ref="D19:E19"/>
    <mergeCell ref="D20:E20"/>
    <mergeCell ref="C21:E21"/>
    <mergeCell ref="C22:C23"/>
    <mergeCell ref="D22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C66:E66"/>
    <mergeCell ref="D67:E67"/>
    <mergeCell ref="D68:E68"/>
    <mergeCell ref="D69:E69"/>
    <mergeCell ref="D70:E70"/>
    <mergeCell ref="D71:E71"/>
    <mergeCell ref="D73:E73"/>
    <mergeCell ref="D74:E74"/>
    <mergeCell ref="D75:E75"/>
    <mergeCell ref="D76:E76"/>
    <mergeCell ref="D77:E77"/>
    <mergeCell ref="D78:E78"/>
    <mergeCell ref="D129:E129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C110:E110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7:E157"/>
    <mergeCell ref="D158:E158"/>
    <mergeCell ref="D159:E159"/>
    <mergeCell ref="D160:E160"/>
    <mergeCell ref="D161:E161"/>
    <mergeCell ref="D162:E162"/>
    <mergeCell ref="D163:E163"/>
    <mergeCell ref="E175:F175"/>
    <mergeCell ref="D150:E150"/>
    <mergeCell ref="D151:E151"/>
    <mergeCell ref="D152:E152"/>
    <mergeCell ref="D153:E153"/>
    <mergeCell ref="D154:E154"/>
    <mergeCell ref="D155:E155"/>
    <mergeCell ref="D156:E156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2:E92"/>
    <mergeCell ref="D93:E93"/>
    <mergeCell ref="D94:E94"/>
    <mergeCell ref="D95:E95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</mergeCells>
  <pageMargins left="0.7" right="0.7" top="0.75" bottom="0.75" header="0" footer="0"/>
  <pageSetup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P1000"/>
  <sheetViews>
    <sheetView topLeftCell="A85" zoomScale="85" workbookViewId="0">
      <selection activeCell="Q132" sqref="Q132"/>
    </sheetView>
  </sheetViews>
  <sheetFormatPr defaultColWidth="12.7109375" defaultRowHeight="15" customHeight="1" x14ac:dyDescent="0.2"/>
  <cols>
    <col min="1" max="1" width="5.85546875" customWidth="1"/>
    <col min="2" max="2" width="9.140625" hidden="1" customWidth="1"/>
    <col min="3" max="3" width="8" customWidth="1"/>
    <col min="4" max="4" width="42.7109375" customWidth="1"/>
    <col min="5" max="5" width="34.7109375" customWidth="1"/>
    <col min="6" max="6" width="5.42578125" customWidth="1"/>
    <col min="7" max="7" width="5.7109375" customWidth="1"/>
    <col min="8" max="8" width="5.42578125" customWidth="1"/>
    <col min="9" max="9" width="6" customWidth="1"/>
    <col min="10" max="11" width="5.42578125" customWidth="1"/>
    <col min="12" max="12" width="5.7109375" customWidth="1"/>
    <col min="13" max="13" width="5.42578125" customWidth="1"/>
    <col min="14" max="14" width="6.42578125" customWidth="1"/>
    <col min="15" max="15" width="5.140625" customWidth="1"/>
    <col min="16" max="16" width="5.42578125" customWidth="1"/>
    <col min="17" max="17" width="6.140625" customWidth="1"/>
    <col min="18" max="42" width="8" customWidth="1"/>
  </cols>
  <sheetData>
    <row r="1" spans="1:27" ht="17.25" customHeight="1" x14ac:dyDescent="0.25">
      <c r="A1" s="620" t="s">
        <v>1911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</row>
    <row r="2" spans="1:27" ht="17.25" customHeight="1" x14ac:dyDescent="0.25">
      <c r="A2" s="620" t="s">
        <v>1422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</row>
    <row r="3" spans="1:27" ht="17.25" customHeight="1" x14ac:dyDescent="0.2"/>
    <row r="4" spans="1:27" ht="15" customHeight="1" x14ac:dyDescent="0.25">
      <c r="C4" s="167"/>
      <c r="D4" s="323"/>
      <c r="E4" s="168"/>
      <c r="F4" s="621" t="s">
        <v>1912</v>
      </c>
      <c r="G4" s="721"/>
      <c r="H4" s="722"/>
      <c r="I4" s="722"/>
      <c r="J4" s="722"/>
      <c r="K4" s="722"/>
      <c r="L4" s="722"/>
      <c r="M4" s="722"/>
      <c r="N4" s="720"/>
      <c r="O4" s="720"/>
      <c r="P4" s="720"/>
      <c r="Q4" s="622"/>
      <c r="S4" s="719"/>
      <c r="T4" s="611"/>
      <c r="U4" s="378"/>
    </row>
    <row r="5" spans="1:27" ht="15" customHeight="1" x14ac:dyDescent="0.25">
      <c r="C5" s="167" t="s">
        <v>1424</v>
      </c>
      <c r="D5" s="323"/>
      <c r="E5" s="169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513"/>
      <c r="Q5" s="513"/>
      <c r="S5" s="608"/>
      <c r="T5" s="608"/>
      <c r="U5" s="378"/>
    </row>
    <row r="6" spans="1:27" ht="15" customHeight="1" x14ac:dyDescent="0.25">
      <c r="C6" s="167" t="s">
        <v>1614</v>
      </c>
      <c r="D6" s="323"/>
      <c r="E6" s="169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513"/>
      <c r="Q6" s="513"/>
      <c r="S6" s="608"/>
      <c r="T6" s="608"/>
      <c r="U6" s="378"/>
    </row>
    <row r="7" spans="1:27" ht="12.75" customHeight="1" x14ac:dyDescent="0.2">
      <c r="D7" s="170"/>
      <c r="E7" s="170"/>
      <c r="F7" s="513"/>
      <c r="G7" s="513"/>
      <c r="H7" s="513"/>
      <c r="I7" s="513"/>
      <c r="J7" s="513"/>
      <c r="K7" s="513"/>
      <c r="L7" s="513"/>
      <c r="M7" s="513"/>
      <c r="N7" s="513"/>
      <c r="O7" s="513"/>
      <c r="P7" s="513"/>
      <c r="Q7" s="513"/>
      <c r="S7" s="608"/>
      <c r="T7" s="608"/>
      <c r="U7" s="378"/>
    </row>
    <row r="8" spans="1:27" ht="12.75" customHeight="1" x14ac:dyDescent="0.2">
      <c r="A8" s="681"/>
      <c r="B8" s="511"/>
      <c r="C8" s="615"/>
      <c r="D8" s="511"/>
      <c r="E8" s="173"/>
      <c r="F8" s="514"/>
      <c r="G8" s="514"/>
      <c r="H8" s="514"/>
      <c r="I8" s="514"/>
      <c r="J8" s="514"/>
      <c r="K8" s="514"/>
      <c r="L8" s="514"/>
      <c r="M8" s="514"/>
      <c r="N8" s="514"/>
      <c r="O8" s="514"/>
      <c r="P8" s="514"/>
      <c r="Q8" s="514"/>
      <c r="S8" s="609"/>
      <c r="T8" s="609"/>
      <c r="U8" s="378"/>
    </row>
    <row r="9" spans="1:27" ht="12.75" customHeight="1" x14ac:dyDescent="0.2">
      <c r="A9" s="299"/>
      <c r="B9" s="174"/>
      <c r="C9" s="175" t="s">
        <v>887</v>
      </c>
      <c r="D9" s="174"/>
      <c r="E9" s="174"/>
      <c r="F9" s="176">
        <f t="shared" ref="F9:F10" si="0">SUM(G9:P9)</f>
        <v>0</v>
      </c>
      <c r="G9" s="177"/>
      <c r="H9" s="178"/>
      <c r="I9" s="178"/>
      <c r="J9" s="178"/>
      <c r="K9" s="178"/>
      <c r="L9" s="178"/>
      <c r="M9" s="178"/>
      <c r="N9" s="178"/>
      <c r="O9" s="178"/>
      <c r="P9" s="178"/>
      <c r="Q9" s="179"/>
      <c r="S9" s="14">
        <f t="shared" ref="S9:S10" si="1">SUM(G9:M9)</f>
        <v>0</v>
      </c>
      <c r="T9" s="14">
        <f t="shared" ref="T9:T10" si="2">SUM(N9:P9)</f>
        <v>0</v>
      </c>
    </row>
    <row r="10" spans="1:27" ht="12.75" customHeight="1" x14ac:dyDescent="0.2">
      <c r="A10" s="300"/>
      <c r="B10" s="180"/>
      <c r="C10" s="175" t="s">
        <v>888</v>
      </c>
      <c r="D10" s="180"/>
      <c r="E10" s="180"/>
      <c r="F10" s="176">
        <f t="shared" si="0"/>
        <v>0</v>
      </c>
      <c r="G10" s="177"/>
      <c r="H10" s="178"/>
      <c r="I10" s="178"/>
      <c r="J10" s="178"/>
      <c r="K10" s="178"/>
      <c r="L10" s="178"/>
      <c r="M10" s="178"/>
      <c r="N10" s="178"/>
      <c r="O10" s="178"/>
      <c r="P10" s="178"/>
      <c r="Q10" s="179"/>
      <c r="S10" s="14">
        <f t="shared" si="1"/>
        <v>0</v>
      </c>
      <c r="T10" s="14">
        <f t="shared" si="2"/>
        <v>0</v>
      </c>
    </row>
    <row r="11" spans="1:27" ht="12.75" customHeight="1" x14ac:dyDescent="0.2">
      <c r="A11" s="300"/>
      <c r="B11" s="180"/>
      <c r="C11" s="175"/>
      <c r="D11" s="180"/>
      <c r="E11" s="379"/>
      <c r="F11" s="380"/>
      <c r="G11" s="381"/>
      <c r="H11" s="382"/>
      <c r="I11" s="382"/>
      <c r="J11" s="382"/>
      <c r="K11" s="382"/>
      <c r="L11" s="382"/>
      <c r="M11" s="382"/>
      <c r="N11" s="382"/>
      <c r="O11" s="382"/>
      <c r="P11" s="382"/>
      <c r="Q11" s="383"/>
    </row>
    <row r="12" spans="1:27" ht="15" customHeight="1" x14ac:dyDescent="0.2">
      <c r="A12" s="618" t="s">
        <v>1</v>
      </c>
      <c r="B12" s="517"/>
      <c r="C12" s="618" t="s">
        <v>890</v>
      </c>
      <c r="D12" s="517"/>
      <c r="E12" s="596" t="s">
        <v>891</v>
      </c>
      <c r="F12" s="599" t="s">
        <v>892</v>
      </c>
      <c r="G12" s="618" t="s">
        <v>1913</v>
      </c>
      <c r="H12" s="516"/>
      <c r="I12" s="516"/>
      <c r="J12" s="516"/>
      <c r="K12" s="516"/>
      <c r="L12" s="516"/>
      <c r="M12" s="516"/>
      <c r="N12" s="516"/>
      <c r="O12" s="516"/>
      <c r="P12" s="516"/>
      <c r="Q12" s="517"/>
      <c r="R12" s="183"/>
    </row>
    <row r="13" spans="1:27" ht="12.75" customHeight="1" x14ac:dyDescent="0.2">
      <c r="A13" s="301" t="s">
        <v>898</v>
      </c>
      <c r="B13" s="302"/>
      <c r="C13" s="301" t="s">
        <v>1427</v>
      </c>
      <c r="D13" s="306"/>
      <c r="E13" s="597"/>
      <c r="F13" s="513"/>
      <c r="G13" s="184">
        <v>1</v>
      </c>
      <c r="H13" s="185">
        <f t="shared" ref="H13:P13" si="3">G13+1</f>
        <v>2</v>
      </c>
      <c r="I13" s="185">
        <f t="shared" si="3"/>
        <v>3</v>
      </c>
      <c r="J13" s="185">
        <f t="shared" si="3"/>
        <v>4</v>
      </c>
      <c r="K13" s="185">
        <f t="shared" si="3"/>
        <v>5</v>
      </c>
      <c r="L13" s="185">
        <f t="shared" si="3"/>
        <v>6</v>
      </c>
      <c r="M13" s="185">
        <f t="shared" si="3"/>
        <v>7</v>
      </c>
      <c r="N13" s="185">
        <f t="shared" si="3"/>
        <v>8</v>
      </c>
      <c r="O13" s="185">
        <f t="shared" si="3"/>
        <v>9</v>
      </c>
      <c r="P13" s="185">
        <f t="shared" si="3"/>
        <v>10</v>
      </c>
      <c r="Q13" s="185"/>
      <c r="R13" s="183"/>
      <c r="S13" s="14">
        <f>S4</f>
        <v>0</v>
      </c>
    </row>
    <row r="14" spans="1:27" ht="12.75" customHeight="1" x14ac:dyDescent="0.2">
      <c r="A14" s="723" t="s">
        <v>1914</v>
      </c>
      <c r="B14" s="517"/>
      <c r="C14" s="312" t="s">
        <v>1915</v>
      </c>
      <c r="D14" s="186"/>
      <c r="E14" s="598"/>
      <c r="F14" s="514"/>
      <c r="G14" s="186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3"/>
      <c r="S14" s="606" t="s">
        <v>1916</v>
      </c>
      <c r="T14" s="516"/>
      <c r="U14" s="328" t="s">
        <v>897</v>
      </c>
      <c r="V14" s="189">
        <f t="shared" ref="V14:V17" si="4">COUNTIF($G$147:$M$147,U14)</f>
        <v>0</v>
      </c>
    </row>
    <row r="15" spans="1:27" ht="15" customHeight="1" x14ac:dyDescent="0.25">
      <c r="A15" s="307"/>
      <c r="B15" s="186">
        <v>1</v>
      </c>
      <c r="C15" s="308" t="s">
        <v>1917</v>
      </c>
      <c r="D15" s="186"/>
      <c r="E15" s="186" t="s">
        <v>1621</v>
      </c>
      <c r="F15" s="212">
        <v>3</v>
      </c>
      <c r="G15" s="384">
        <v>3</v>
      </c>
      <c r="H15" s="10"/>
      <c r="I15" s="10"/>
      <c r="J15" s="10"/>
      <c r="K15" s="10"/>
      <c r="L15" s="10"/>
      <c r="M15" s="10"/>
      <c r="N15" s="10"/>
      <c r="O15" s="10"/>
      <c r="P15" s="10"/>
      <c r="Q15" s="8"/>
      <c r="R15" s="183"/>
      <c r="S15" s="606" t="s">
        <v>1916</v>
      </c>
      <c r="T15" s="516"/>
      <c r="U15" s="328" t="s">
        <v>900</v>
      </c>
      <c r="V15" s="189">
        <f t="shared" si="4"/>
        <v>0</v>
      </c>
    </row>
    <row r="16" spans="1:27" ht="15" customHeight="1" x14ac:dyDescent="0.25">
      <c r="A16" s="307"/>
      <c r="B16" s="186"/>
      <c r="C16" s="308"/>
      <c r="D16" s="186"/>
      <c r="E16" s="186" t="s">
        <v>1619</v>
      </c>
      <c r="F16" s="212">
        <v>0</v>
      </c>
      <c r="G16" s="384"/>
      <c r="H16" s="10"/>
      <c r="I16" s="10"/>
      <c r="J16" s="10"/>
      <c r="K16" s="10"/>
      <c r="L16" s="10"/>
      <c r="M16" s="10"/>
      <c r="N16" s="10"/>
      <c r="O16" s="10"/>
      <c r="P16" s="10"/>
      <c r="Q16" s="8"/>
      <c r="R16" s="183"/>
      <c r="S16" s="606" t="s">
        <v>1916</v>
      </c>
      <c r="T16" s="516"/>
      <c r="U16" s="328" t="s">
        <v>903</v>
      </c>
      <c r="V16" s="189">
        <f t="shared" si="4"/>
        <v>1</v>
      </c>
    </row>
    <row r="17" spans="1:22" ht="15" customHeight="1" x14ac:dyDescent="0.25">
      <c r="A17" s="307"/>
      <c r="B17" s="186">
        <v>2</v>
      </c>
      <c r="C17" s="308" t="s">
        <v>1918</v>
      </c>
      <c r="D17" s="186"/>
      <c r="E17" s="186" t="s">
        <v>1621</v>
      </c>
      <c r="F17" s="212">
        <v>3</v>
      </c>
      <c r="G17" s="384">
        <v>3</v>
      </c>
      <c r="H17" s="10"/>
      <c r="I17" s="10"/>
      <c r="J17" s="10"/>
      <c r="K17" s="10"/>
      <c r="L17" s="10"/>
      <c r="M17" s="10"/>
      <c r="N17" s="10"/>
      <c r="O17" s="10"/>
      <c r="P17" s="10"/>
      <c r="Q17" s="8"/>
      <c r="R17" s="183"/>
      <c r="S17" s="606" t="s">
        <v>1916</v>
      </c>
      <c r="T17" s="516"/>
      <c r="U17" s="328" t="s">
        <v>906</v>
      </c>
      <c r="V17" s="189">
        <f t="shared" si="4"/>
        <v>0</v>
      </c>
    </row>
    <row r="18" spans="1:22" ht="15" customHeight="1" x14ac:dyDescent="0.25">
      <c r="A18" s="307"/>
      <c r="B18" s="186"/>
      <c r="C18" s="308"/>
      <c r="D18" s="186"/>
      <c r="E18" s="313" t="s">
        <v>1619</v>
      </c>
      <c r="F18" s="311">
        <v>0</v>
      </c>
      <c r="G18" s="384"/>
      <c r="H18" s="10"/>
      <c r="I18" s="10"/>
      <c r="J18" s="10"/>
      <c r="K18" s="10"/>
      <c r="L18" s="10"/>
      <c r="M18" s="10"/>
      <c r="N18" s="10"/>
      <c r="O18" s="10"/>
      <c r="P18" s="10"/>
      <c r="Q18" s="8"/>
      <c r="R18" s="183"/>
      <c r="S18" s="616" t="s">
        <v>908</v>
      </c>
      <c r="T18" s="516"/>
      <c r="U18" s="330"/>
      <c r="V18" s="195" t="str">
        <f ca="1">SUM(V14:V18)</f>
        <v>#REF!</v>
      </c>
    </row>
    <row r="19" spans="1:22" ht="15" customHeight="1" x14ac:dyDescent="0.25">
      <c r="A19" s="724" t="s">
        <v>900</v>
      </c>
      <c r="B19" s="517"/>
      <c r="C19" s="312" t="s">
        <v>1919</v>
      </c>
      <c r="D19" s="306"/>
      <c r="E19" s="302"/>
      <c r="F19" s="311"/>
      <c r="G19" s="290"/>
      <c r="H19" s="8"/>
      <c r="I19" s="8"/>
      <c r="J19" s="8"/>
      <c r="K19" s="8"/>
      <c r="L19" s="8"/>
      <c r="M19" s="8"/>
      <c r="N19" s="8"/>
      <c r="O19" s="8"/>
      <c r="P19" s="8"/>
      <c r="Q19" s="8"/>
      <c r="R19" s="183"/>
    </row>
    <row r="20" spans="1:22" ht="15" customHeight="1" x14ac:dyDescent="0.25">
      <c r="A20" s="308"/>
      <c r="B20" s="186">
        <v>1</v>
      </c>
      <c r="C20" s="308" t="s">
        <v>1920</v>
      </c>
      <c r="D20" s="186"/>
      <c r="E20" s="313"/>
      <c r="F20" s="311"/>
      <c r="G20" s="290"/>
      <c r="H20" s="8"/>
      <c r="I20" s="8"/>
      <c r="J20" s="8"/>
      <c r="K20" s="8"/>
      <c r="L20" s="8"/>
      <c r="M20" s="8"/>
      <c r="N20" s="8"/>
      <c r="O20" s="8"/>
      <c r="P20" s="8"/>
      <c r="Q20" s="8"/>
      <c r="R20" s="183"/>
      <c r="S20" s="14">
        <f>T4</f>
        <v>0</v>
      </c>
    </row>
    <row r="21" spans="1:22" ht="15" customHeight="1" x14ac:dyDescent="0.25">
      <c r="A21" s="308"/>
      <c r="B21" s="186"/>
      <c r="C21" s="308" t="s">
        <v>1921</v>
      </c>
      <c r="D21" s="186"/>
      <c r="E21" s="186" t="s">
        <v>1922</v>
      </c>
      <c r="F21" s="212">
        <v>3</v>
      </c>
      <c r="G21" s="384">
        <v>3</v>
      </c>
      <c r="H21" s="385"/>
      <c r="I21" s="385"/>
      <c r="J21" s="385"/>
      <c r="K21" s="385"/>
      <c r="L21" s="385"/>
      <c r="M21" s="385"/>
      <c r="N21" s="385"/>
      <c r="O21" s="385"/>
      <c r="P21" s="385"/>
      <c r="Q21" s="8"/>
      <c r="R21" s="183"/>
      <c r="S21" s="606" t="s">
        <v>896</v>
      </c>
      <c r="T21" s="516"/>
      <c r="U21" s="328" t="s">
        <v>897</v>
      </c>
      <c r="V21" s="189">
        <f t="shared" ref="V21:V24" si="5">COUNTIF($N$147:$P$147,U21)</f>
        <v>0</v>
      </c>
    </row>
    <row r="22" spans="1:22" ht="15" customHeight="1" x14ac:dyDescent="0.25">
      <c r="A22" s="308"/>
      <c r="B22" s="186"/>
      <c r="C22" s="308"/>
      <c r="D22" s="186"/>
      <c r="E22" s="186" t="s">
        <v>1923</v>
      </c>
      <c r="F22" s="212">
        <v>1</v>
      </c>
      <c r="G22" s="384"/>
      <c r="H22" s="10"/>
      <c r="I22" s="10"/>
      <c r="J22" s="10"/>
      <c r="K22" s="10"/>
      <c r="L22" s="10"/>
      <c r="M22" s="10"/>
      <c r="N22" s="10"/>
      <c r="O22" s="10"/>
      <c r="P22" s="10"/>
      <c r="Q22" s="8"/>
      <c r="R22" s="183"/>
      <c r="S22" s="606" t="s">
        <v>896</v>
      </c>
      <c r="T22" s="516"/>
      <c r="U22" s="328" t="s">
        <v>900</v>
      </c>
      <c r="V22" s="189">
        <f t="shared" si="5"/>
        <v>0</v>
      </c>
    </row>
    <row r="23" spans="1:22" ht="15" customHeight="1" x14ac:dyDescent="0.25">
      <c r="A23" s="308"/>
      <c r="B23" s="186"/>
      <c r="C23" s="308"/>
      <c r="D23" s="186"/>
      <c r="E23" s="186" t="s">
        <v>1619</v>
      </c>
      <c r="F23" s="212">
        <v>0</v>
      </c>
      <c r="G23" s="384"/>
      <c r="H23" s="10"/>
      <c r="I23" s="10"/>
      <c r="J23" s="10"/>
      <c r="K23" s="10"/>
      <c r="L23" s="10"/>
      <c r="M23" s="10"/>
      <c r="N23" s="10"/>
      <c r="O23" s="10"/>
      <c r="P23" s="10"/>
      <c r="Q23" s="8"/>
      <c r="R23" s="183"/>
      <c r="S23" s="606" t="s">
        <v>902</v>
      </c>
      <c r="T23" s="516"/>
      <c r="U23" s="328" t="s">
        <v>903</v>
      </c>
      <c r="V23" s="189">
        <f t="shared" si="5"/>
        <v>0</v>
      </c>
    </row>
    <row r="24" spans="1:22" ht="15" customHeight="1" x14ac:dyDescent="0.25">
      <c r="A24" s="308"/>
      <c r="B24" s="186"/>
      <c r="C24" s="308" t="s">
        <v>1924</v>
      </c>
      <c r="D24" s="186"/>
      <c r="E24" s="186" t="s">
        <v>1925</v>
      </c>
      <c r="F24" s="212">
        <v>3</v>
      </c>
      <c r="G24" s="384">
        <v>3</v>
      </c>
      <c r="H24" s="385"/>
      <c r="I24" s="385"/>
      <c r="J24" s="385"/>
      <c r="K24" s="385"/>
      <c r="L24" s="385"/>
      <c r="M24" s="385"/>
      <c r="N24" s="385"/>
      <c r="O24" s="385"/>
      <c r="P24" s="385"/>
      <c r="Q24" s="8"/>
      <c r="R24" s="183"/>
      <c r="S24" s="606" t="s">
        <v>896</v>
      </c>
      <c r="T24" s="516"/>
      <c r="U24" s="328" t="s">
        <v>906</v>
      </c>
      <c r="V24" s="189">
        <f t="shared" si="5"/>
        <v>0</v>
      </c>
    </row>
    <row r="25" spans="1:22" ht="15" customHeight="1" x14ac:dyDescent="0.25">
      <c r="A25" s="308"/>
      <c r="B25" s="186"/>
      <c r="C25" s="308" t="s">
        <v>1926</v>
      </c>
      <c r="D25" s="186"/>
      <c r="E25" s="186" t="s">
        <v>1927</v>
      </c>
      <c r="F25" s="212">
        <v>2</v>
      </c>
      <c r="G25" s="384"/>
      <c r="H25" s="385"/>
      <c r="I25" s="385"/>
      <c r="J25" s="385"/>
      <c r="K25" s="385"/>
      <c r="L25" s="385"/>
      <c r="M25" s="385"/>
      <c r="N25" s="385"/>
      <c r="O25" s="385"/>
      <c r="P25" s="385"/>
      <c r="Q25" s="8"/>
      <c r="R25" s="183"/>
      <c r="S25" s="616" t="s">
        <v>908</v>
      </c>
      <c r="T25" s="516"/>
      <c r="U25" s="330"/>
      <c r="V25" s="195">
        <f>SUM(V21:V24)</f>
        <v>0</v>
      </c>
    </row>
    <row r="26" spans="1:22" ht="15" customHeight="1" x14ac:dyDescent="0.25">
      <c r="A26" s="308"/>
      <c r="B26" s="186"/>
      <c r="C26" s="308" t="s">
        <v>1928</v>
      </c>
      <c r="D26" s="186"/>
      <c r="E26" s="186" t="s">
        <v>1929</v>
      </c>
      <c r="F26" s="212">
        <v>1</v>
      </c>
      <c r="G26" s="384"/>
      <c r="H26" s="385"/>
      <c r="I26" s="385"/>
      <c r="J26" s="385"/>
      <c r="K26" s="385"/>
      <c r="L26" s="385"/>
      <c r="M26" s="385"/>
      <c r="N26" s="385"/>
      <c r="O26" s="385"/>
      <c r="P26" s="385"/>
      <c r="Q26" s="8"/>
      <c r="R26" s="183"/>
      <c r="S26" s="199"/>
      <c r="T26" s="199"/>
      <c r="U26" s="199"/>
      <c r="V26" s="201"/>
    </row>
    <row r="27" spans="1:22" ht="15" customHeight="1" x14ac:dyDescent="0.25">
      <c r="A27" s="308"/>
      <c r="B27" s="186"/>
      <c r="C27" s="308" t="s">
        <v>1930</v>
      </c>
      <c r="D27" s="186"/>
      <c r="E27" s="186" t="s">
        <v>1619</v>
      </c>
      <c r="F27" s="212">
        <v>0</v>
      </c>
      <c r="G27" s="384"/>
      <c r="H27" s="385"/>
      <c r="I27" s="385"/>
      <c r="J27" s="385"/>
      <c r="K27" s="385"/>
      <c r="L27" s="385"/>
      <c r="M27" s="385"/>
      <c r="N27" s="385"/>
      <c r="O27" s="385"/>
      <c r="P27" s="385"/>
      <c r="Q27" s="8"/>
      <c r="R27" s="183"/>
      <c r="S27" s="13"/>
      <c r="T27" s="13"/>
      <c r="U27" s="13"/>
      <c r="V27" s="13"/>
    </row>
    <row r="28" spans="1:22" ht="15" customHeight="1" x14ac:dyDescent="0.25">
      <c r="A28" s="308"/>
      <c r="B28" s="186"/>
      <c r="C28" s="308" t="s">
        <v>1931</v>
      </c>
      <c r="D28" s="186"/>
      <c r="E28" s="186"/>
      <c r="F28" s="212"/>
      <c r="G28" s="290"/>
      <c r="H28" s="8"/>
      <c r="I28" s="8"/>
      <c r="J28" s="8"/>
      <c r="K28" s="8"/>
      <c r="L28" s="8"/>
      <c r="M28" s="8"/>
      <c r="N28" s="8"/>
      <c r="O28" s="8"/>
      <c r="P28" s="8"/>
      <c r="Q28" s="8"/>
      <c r="R28" s="183"/>
    </row>
    <row r="29" spans="1:22" ht="15" customHeight="1" x14ac:dyDescent="0.25">
      <c r="A29" s="308"/>
      <c r="B29" s="186">
        <v>2</v>
      </c>
      <c r="C29" s="308" t="s">
        <v>1932</v>
      </c>
      <c r="D29" s="186"/>
      <c r="E29" s="186"/>
      <c r="F29" s="212"/>
      <c r="G29" s="290"/>
      <c r="H29" s="37"/>
      <c r="I29" s="37"/>
      <c r="J29" s="37"/>
      <c r="K29" s="37"/>
      <c r="L29" s="37"/>
      <c r="M29" s="37"/>
      <c r="N29" s="37"/>
      <c r="O29" s="37"/>
      <c r="P29" s="37"/>
      <c r="Q29" s="8"/>
      <c r="R29" s="183"/>
    </row>
    <row r="30" spans="1:22" ht="15" customHeight="1" x14ac:dyDescent="0.25">
      <c r="A30" s="308"/>
      <c r="B30" s="186"/>
      <c r="C30" s="308" t="s">
        <v>1808</v>
      </c>
      <c r="D30" s="186"/>
      <c r="E30" s="186" t="s">
        <v>1933</v>
      </c>
      <c r="F30" s="212">
        <v>3</v>
      </c>
      <c r="G30" s="384">
        <v>3</v>
      </c>
      <c r="H30" s="10"/>
      <c r="I30" s="10"/>
      <c r="J30" s="10"/>
      <c r="K30" s="10"/>
      <c r="L30" s="10"/>
      <c r="M30" s="10"/>
      <c r="N30" s="10"/>
      <c r="O30" s="10"/>
      <c r="P30" s="10"/>
      <c r="Q30" s="8"/>
      <c r="R30" s="183"/>
    </row>
    <row r="31" spans="1:22" ht="15" customHeight="1" x14ac:dyDescent="0.25">
      <c r="A31" s="308"/>
      <c r="B31" s="186"/>
      <c r="C31" s="308"/>
      <c r="D31" s="186"/>
      <c r="E31" s="186" t="s">
        <v>1661</v>
      </c>
      <c r="F31" s="212">
        <v>2</v>
      </c>
      <c r="G31" s="384"/>
      <c r="H31" s="385"/>
      <c r="I31" s="385"/>
      <c r="J31" s="385"/>
      <c r="K31" s="385"/>
      <c r="L31" s="385"/>
      <c r="M31" s="385"/>
      <c r="N31" s="385"/>
      <c r="O31" s="385"/>
      <c r="P31" s="385"/>
      <c r="Q31" s="8"/>
      <c r="R31" s="183"/>
    </row>
    <row r="32" spans="1:22" ht="15" customHeight="1" x14ac:dyDescent="0.25">
      <c r="A32" s="308"/>
      <c r="B32" s="186"/>
      <c r="C32" s="308"/>
      <c r="D32" s="186"/>
      <c r="E32" s="186" t="s">
        <v>1662</v>
      </c>
      <c r="F32" s="311">
        <v>1</v>
      </c>
      <c r="G32" s="384"/>
      <c r="H32" s="10"/>
      <c r="I32" s="10"/>
      <c r="J32" s="10"/>
      <c r="K32" s="10"/>
      <c r="L32" s="10"/>
      <c r="M32" s="10"/>
      <c r="N32" s="10"/>
      <c r="O32" s="10"/>
      <c r="P32" s="10"/>
      <c r="Q32" s="8"/>
      <c r="R32" s="183"/>
    </row>
    <row r="33" spans="1:24" ht="15" customHeight="1" x14ac:dyDescent="0.25">
      <c r="A33" s="308"/>
      <c r="B33" s="186"/>
      <c r="C33" s="308" t="s">
        <v>1934</v>
      </c>
      <c r="D33" s="186"/>
      <c r="E33" s="186" t="s">
        <v>1935</v>
      </c>
      <c r="F33" s="311">
        <v>2</v>
      </c>
      <c r="G33" s="384">
        <v>3</v>
      </c>
      <c r="H33" s="10"/>
      <c r="I33" s="10"/>
      <c r="J33" s="10"/>
      <c r="K33" s="10"/>
      <c r="L33" s="10"/>
      <c r="M33" s="10"/>
      <c r="N33" s="10"/>
      <c r="O33" s="10"/>
      <c r="P33" s="10"/>
      <c r="Q33" s="8"/>
      <c r="R33" s="183"/>
    </row>
    <row r="34" spans="1:24" ht="15" customHeight="1" x14ac:dyDescent="0.25">
      <c r="A34" s="308"/>
      <c r="B34" s="186"/>
      <c r="C34" s="308"/>
      <c r="D34" s="186"/>
      <c r="E34" s="186" t="s">
        <v>1662</v>
      </c>
      <c r="F34" s="212">
        <v>1</v>
      </c>
      <c r="G34" s="384"/>
      <c r="H34" s="385"/>
      <c r="I34" s="385"/>
      <c r="J34" s="385"/>
      <c r="K34" s="385"/>
      <c r="L34" s="385"/>
      <c r="M34" s="385"/>
      <c r="N34" s="385"/>
      <c r="O34" s="385"/>
      <c r="P34" s="385"/>
      <c r="Q34" s="8"/>
      <c r="R34" s="183"/>
    </row>
    <row r="35" spans="1:24" ht="15" customHeight="1" x14ac:dyDescent="0.25">
      <c r="A35" s="308"/>
      <c r="B35" s="186"/>
      <c r="C35" s="308"/>
      <c r="D35" s="186"/>
      <c r="E35" s="186" t="s">
        <v>1619</v>
      </c>
      <c r="F35" s="212">
        <v>0</v>
      </c>
      <c r="G35" s="384"/>
      <c r="H35" s="10"/>
      <c r="I35" s="10"/>
      <c r="J35" s="10"/>
      <c r="K35" s="10"/>
      <c r="L35" s="10"/>
      <c r="M35" s="10"/>
      <c r="N35" s="10"/>
      <c r="O35" s="10"/>
      <c r="P35" s="10"/>
      <c r="Q35" s="8"/>
      <c r="R35" s="183"/>
      <c r="S35" s="199"/>
      <c r="T35" s="199"/>
      <c r="U35" s="199"/>
      <c r="V35" s="201"/>
    </row>
    <row r="36" spans="1:24" ht="15" customHeight="1" x14ac:dyDescent="0.25">
      <c r="A36" s="723">
        <v>3</v>
      </c>
      <c r="B36" s="517"/>
      <c r="C36" s="308" t="s">
        <v>1936</v>
      </c>
      <c r="D36" s="186"/>
      <c r="E36" s="186"/>
      <c r="F36" s="212"/>
      <c r="G36" s="290"/>
      <c r="H36" s="8"/>
      <c r="I36" s="8"/>
      <c r="J36" s="8"/>
      <c r="K36" s="8"/>
      <c r="L36" s="8"/>
      <c r="M36" s="8"/>
      <c r="N36" s="8"/>
      <c r="O36" s="8"/>
      <c r="P36" s="8"/>
      <c r="Q36" s="8"/>
      <c r="R36" s="183"/>
      <c r="S36" s="199"/>
      <c r="T36" s="199"/>
      <c r="U36" s="199"/>
      <c r="V36" s="201"/>
    </row>
    <row r="37" spans="1:24" ht="15" customHeight="1" x14ac:dyDescent="0.25">
      <c r="A37" s="308"/>
      <c r="B37" s="186"/>
      <c r="C37" s="308" t="s">
        <v>1937</v>
      </c>
      <c r="D37" s="186"/>
      <c r="E37" s="186" t="s">
        <v>1938</v>
      </c>
      <c r="F37" s="212">
        <v>3</v>
      </c>
      <c r="G37" s="384">
        <v>2</v>
      </c>
      <c r="H37" s="10"/>
      <c r="I37" s="10"/>
      <c r="J37" s="10"/>
      <c r="K37" s="10"/>
      <c r="L37" s="10"/>
      <c r="M37" s="10"/>
      <c r="N37" s="10"/>
      <c r="O37" s="10"/>
      <c r="P37" s="10"/>
      <c r="Q37" s="8"/>
      <c r="R37" s="183"/>
      <c r="S37" s="199"/>
      <c r="T37" s="199"/>
      <c r="U37" s="199"/>
      <c r="V37" s="201"/>
    </row>
    <row r="38" spans="1:24" ht="15" customHeight="1" x14ac:dyDescent="0.25">
      <c r="A38" s="308"/>
      <c r="B38" s="186"/>
      <c r="C38" s="308" t="s">
        <v>1939</v>
      </c>
      <c r="D38" s="186"/>
      <c r="E38" s="186" t="s">
        <v>1940</v>
      </c>
      <c r="F38" s="212">
        <v>2</v>
      </c>
      <c r="G38" s="384"/>
      <c r="H38" s="385"/>
      <c r="I38" s="385"/>
      <c r="J38" s="385"/>
      <c r="K38" s="385"/>
      <c r="L38" s="385"/>
      <c r="M38" s="385"/>
      <c r="N38" s="385"/>
      <c r="O38" s="385"/>
      <c r="P38" s="385"/>
      <c r="Q38" s="8"/>
      <c r="R38" s="183"/>
      <c r="S38" s="13"/>
      <c r="T38" s="13"/>
      <c r="U38" s="13"/>
      <c r="V38" s="13"/>
    </row>
    <row r="39" spans="1:24" ht="15" customHeight="1" x14ac:dyDescent="0.25">
      <c r="A39" s="308"/>
      <c r="B39" s="186"/>
      <c r="C39" s="308"/>
      <c r="D39" s="186"/>
      <c r="E39" s="186" t="s">
        <v>1941</v>
      </c>
      <c r="F39" s="212">
        <v>1</v>
      </c>
      <c r="G39" s="384"/>
      <c r="H39" s="10"/>
      <c r="I39" s="10"/>
      <c r="J39" s="10"/>
      <c r="K39" s="10"/>
      <c r="L39" s="10"/>
      <c r="M39" s="10"/>
      <c r="N39" s="10"/>
      <c r="O39" s="10"/>
      <c r="P39" s="10"/>
      <c r="Q39" s="8"/>
      <c r="R39" s="183"/>
      <c r="S39" s="199"/>
      <c r="T39" s="199"/>
      <c r="U39" s="199"/>
      <c r="V39" s="201"/>
    </row>
    <row r="40" spans="1:24" ht="15" customHeight="1" x14ac:dyDescent="0.25">
      <c r="A40" s="308"/>
      <c r="B40" s="186"/>
      <c r="C40" s="308"/>
      <c r="D40" s="186"/>
      <c r="E40" s="186" t="s">
        <v>1619</v>
      </c>
      <c r="F40" s="212">
        <v>0</v>
      </c>
      <c r="G40" s="384"/>
      <c r="H40" s="10"/>
      <c r="I40" s="10"/>
      <c r="J40" s="10"/>
      <c r="K40" s="10"/>
      <c r="L40" s="10"/>
      <c r="M40" s="10"/>
      <c r="N40" s="10"/>
      <c r="O40" s="10"/>
      <c r="P40" s="10"/>
      <c r="Q40" s="8"/>
      <c r="R40" s="183"/>
      <c r="S40" s="199"/>
      <c r="T40" s="199"/>
      <c r="U40" s="199"/>
      <c r="V40" s="201"/>
    </row>
    <row r="41" spans="1:24" ht="15" customHeight="1" x14ac:dyDescent="0.25">
      <c r="A41" s="308"/>
      <c r="B41" s="186"/>
      <c r="C41" s="308" t="s">
        <v>1942</v>
      </c>
      <c r="D41" s="186"/>
      <c r="E41" s="186" t="s">
        <v>1621</v>
      </c>
      <c r="F41" s="212">
        <v>2</v>
      </c>
      <c r="G41" s="384">
        <v>2</v>
      </c>
      <c r="H41" s="10"/>
      <c r="I41" s="10"/>
      <c r="J41" s="10"/>
      <c r="K41" s="10"/>
      <c r="L41" s="10"/>
      <c r="M41" s="10"/>
      <c r="N41" s="10"/>
      <c r="O41" s="10"/>
      <c r="P41" s="10"/>
      <c r="Q41" s="8"/>
      <c r="R41" s="183"/>
      <c r="S41" s="199"/>
      <c r="T41" s="199"/>
      <c r="U41" s="199"/>
      <c r="V41" s="201"/>
    </row>
    <row r="42" spans="1:24" ht="15" customHeight="1" x14ac:dyDescent="0.25">
      <c r="A42" s="308"/>
      <c r="B42" s="186"/>
      <c r="C42" s="308" t="s">
        <v>1943</v>
      </c>
      <c r="D42" s="186"/>
      <c r="E42" s="186" t="s">
        <v>1619</v>
      </c>
      <c r="F42" s="212">
        <v>0</v>
      </c>
      <c r="G42" s="384"/>
      <c r="H42" s="10"/>
      <c r="I42" s="10"/>
      <c r="J42" s="10"/>
      <c r="K42" s="10"/>
      <c r="L42" s="10"/>
      <c r="M42" s="10"/>
      <c r="N42" s="10"/>
      <c r="O42" s="10"/>
      <c r="P42" s="10"/>
      <c r="Q42" s="8"/>
      <c r="R42" s="183"/>
      <c r="S42" s="199"/>
      <c r="T42" s="199"/>
      <c r="U42" s="199"/>
      <c r="V42" s="201"/>
    </row>
    <row r="43" spans="1:24" ht="15" customHeight="1" x14ac:dyDescent="0.25">
      <c r="A43" s="308"/>
      <c r="B43" s="186"/>
      <c r="C43" s="308" t="s">
        <v>1944</v>
      </c>
      <c r="D43" s="186"/>
      <c r="E43" s="186" t="s">
        <v>1621</v>
      </c>
      <c r="F43" s="212">
        <v>1</v>
      </c>
      <c r="G43" s="384">
        <v>0</v>
      </c>
      <c r="H43" s="10"/>
      <c r="I43" s="10"/>
      <c r="J43" s="10"/>
      <c r="K43" s="10"/>
      <c r="L43" s="10"/>
      <c r="M43" s="10"/>
      <c r="N43" s="10"/>
      <c r="O43" s="10"/>
      <c r="P43" s="10"/>
      <c r="Q43" s="8"/>
      <c r="R43" s="183"/>
      <c r="S43" s="13"/>
      <c r="T43" s="13"/>
      <c r="U43" s="13"/>
      <c r="V43" s="13"/>
    </row>
    <row r="44" spans="1:24" ht="15" customHeight="1" x14ac:dyDescent="0.25">
      <c r="A44" s="308"/>
      <c r="B44" s="186"/>
      <c r="C44" s="308"/>
      <c r="D44" s="186"/>
      <c r="E44" s="186" t="s">
        <v>1619</v>
      </c>
      <c r="F44" s="212">
        <v>0</v>
      </c>
      <c r="G44" s="384"/>
      <c r="H44" s="10"/>
      <c r="I44" s="10"/>
      <c r="J44" s="10"/>
      <c r="K44" s="10"/>
      <c r="L44" s="10"/>
      <c r="M44" s="10"/>
      <c r="N44" s="10"/>
      <c r="O44" s="10"/>
      <c r="P44" s="10"/>
      <c r="Q44" s="8"/>
      <c r="R44" s="183"/>
      <c r="S44" s="199"/>
      <c r="T44" s="199"/>
      <c r="U44" s="199"/>
      <c r="V44" s="201"/>
    </row>
    <row r="45" spans="1:24" ht="15" customHeight="1" x14ac:dyDescent="0.25">
      <c r="A45" s="308"/>
      <c r="B45" s="186"/>
      <c r="C45" s="308" t="s">
        <v>1945</v>
      </c>
      <c r="D45" s="186"/>
      <c r="E45" s="186" t="s">
        <v>1621</v>
      </c>
      <c r="F45" s="212">
        <v>1</v>
      </c>
      <c r="G45" s="384">
        <v>1</v>
      </c>
      <c r="H45" s="10"/>
      <c r="I45" s="10"/>
      <c r="J45" s="10"/>
      <c r="K45" s="10"/>
      <c r="L45" s="10"/>
      <c r="M45" s="10"/>
      <c r="N45" s="10"/>
      <c r="O45" s="10"/>
      <c r="P45" s="10"/>
      <c r="Q45" s="8"/>
      <c r="R45" s="183"/>
      <c r="S45" s="199"/>
      <c r="T45" s="199"/>
      <c r="U45" s="199"/>
      <c r="V45" s="201"/>
    </row>
    <row r="46" spans="1:24" ht="15" customHeight="1" x14ac:dyDescent="0.25">
      <c r="A46" s="308"/>
      <c r="B46" s="186"/>
      <c r="C46" s="308"/>
      <c r="D46" s="186"/>
      <c r="E46" s="186" t="s">
        <v>1619</v>
      </c>
      <c r="F46" s="212">
        <v>0</v>
      </c>
      <c r="G46" s="384"/>
      <c r="H46" s="10"/>
      <c r="I46" s="10"/>
      <c r="J46" s="10"/>
      <c r="K46" s="10"/>
      <c r="L46" s="10"/>
      <c r="M46" s="10"/>
      <c r="N46" s="10"/>
      <c r="O46" s="10"/>
      <c r="P46" s="10"/>
      <c r="Q46" s="8"/>
      <c r="R46" s="183"/>
      <c r="S46" s="199"/>
      <c r="T46" s="199"/>
      <c r="U46" s="199"/>
      <c r="V46" s="201"/>
    </row>
    <row r="47" spans="1:24" ht="15" customHeight="1" x14ac:dyDescent="0.25">
      <c r="A47" s="308"/>
      <c r="B47" s="186"/>
      <c r="C47" s="308" t="s">
        <v>1946</v>
      </c>
      <c r="D47" s="186"/>
      <c r="E47" s="186" t="s">
        <v>1621</v>
      </c>
      <c r="F47" s="212">
        <v>1</v>
      </c>
      <c r="G47" s="384">
        <v>1</v>
      </c>
      <c r="H47" s="10"/>
      <c r="I47" s="10"/>
      <c r="J47" s="10"/>
      <c r="K47" s="10"/>
      <c r="L47" s="10"/>
      <c r="M47" s="10"/>
      <c r="N47" s="10"/>
      <c r="O47" s="10"/>
      <c r="P47" s="10"/>
      <c r="Q47" s="8"/>
      <c r="R47" s="183"/>
      <c r="S47" s="199"/>
      <c r="T47" s="199"/>
      <c r="U47" s="199"/>
      <c r="V47" s="201"/>
      <c r="W47" s="13"/>
    </row>
    <row r="48" spans="1:24" ht="15" customHeight="1" x14ac:dyDescent="0.25">
      <c r="A48" s="308"/>
      <c r="B48" s="186"/>
      <c r="C48" s="308"/>
      <c r="D48" s="186"/>
      <c r="E48" s="313" t="s">
        <v>1619</v>
      </c>
      <c r="F48" s="311">
        <v>0</v>
      </c>
      <c r="G48" s="384"/>
      <c r="H48" s="10"/>
      <c r="I48" s="10"/>
      <c r="J48" s="10"/>
      <c r="K48" s="10"/>
      <c r="L48" s="10"/>
      <c r="M48" s="10"/>
      <c r="N48" s="10"/>
      <c r="O48" s="10"/>
      <c r="P48" s="10"/>
      <c r="Q48" s="8"/>
      <c r="R48" s="183"/>
      <c r="S48" s="199"/>
      <c r="T48" s="199"/>
      <c r="U48" s="199"/>
      <c r="V48" s="201"/>
      <c r="W48" s="13"/>
      <c r="X48" s="13"/>
    </row>
    <row r="49" spans="1:42" ht="15" customHeight="1" x14ac:dyDescent="0.25">
      <c r="A49" s="308"/>
      <c r="B49" s="186"/>
      <c r="C49" s="308" t="s">
        <v>1947</v>
      </c>
      <c r="D49" s="186"/>
      <c r="E49" s="313" t="s">
        <v>1621</v>
      </c>
      <c r="F49" s="311">
        <v>2</v>
      </c>
      <c r="G49" s="384">
        <v>2</v>
      </c>
      <c r="H49" s="385"/>
      <c r="I49" s="10"/>
      <c r="J49" s="10"/>
      <c r="K49" s="10"/>
      <c r="L49" s="10"/>
      <c r="M49" s="10"/>
      <c r="N49" s="10"/>
      <c r="O49" s="10"/>
      <c r="P49" s="10"/>
      <c r="Q49" s="8"/>
      <c r="R49" s="183"/>
      <c r="S49" s="199"/>
      <c r="T49" s="199"/>
      <c r="U49" s="199"/>
      <c r="V49" s="201"/>
      <c r="W49" s="13"/>
      <c r="X49" s="13"/>
    </row>
    <row r="50" spans="1:42" ht="15" customHeight="1" x14ac:dyDescent="0.25">
      <c r="A50" s="308"/>
      <c r="B50" s="186"/>
      <c r="C50" s="308"/>
      <c r="D50" s="186"/>
      <c r="E50" s="313" t="s">
        <v>1619</v>
      </c>
      <c r="F50" s="311">
        <v>0</v>
      </c>
      <c r="G50" s="384"/>
      <c r="H50" s="10"/>
      <c r="I50" s="10"/>
      <c r="J50" s="10"/>
      <c r="K50" s="10"/>
      <c r="L50" s="10"/>
      <c r="M50" s="10"/>
      <c r="N50" s="10"/>
      <c r="O50" s="10"/>
      <c r="P50" s="10"/>
      <c r="Q50" s="8"/>
      <c r="R50" s="183"/>
      <c r="S50" s="199"/>
      <c r="T50" s="199"/>
      <c r="U50" s="199"/>
      <c r="V50" s="201"/>
      <c r="X50" s="13"/>
    </row>
    <row r="51" spans="1:42" ht="15" customHeight="1" x14ac:dyDescent="0.25">
      <c r="A51" s="175"/>
      <c r="B51" s="191">
        <v>4</v>
      </c>
      <c r="C51" s="175" t="s">
        <v>1948</v>
      </c>
      <c r="D51" s="191"/>
      <c r="E51" s="222"/>
      <c r="F51" s="333"/>
      <c r="G51" s="290"/>
      <c r="H51" s="8"/>
      <c r="I51" s="8"/>
      <c r="J51" s="8"/>
      <c r="K51" s="8"/>
      <c r="L51" s="8"/>
      <c r="M51" s="8"/>
      <c r="N51" s="8"/>
      <c r="O51" s="8"/>
      <c r="P51" s="8"/>
      <c r="Q51" s="8"/>
      <c r="R51" s="13"/>
      <c r="S51" s="199"/>
      <c r="T51" s="199"/>
      <c r="U51" s="199"/>
      <c r="V51" s="201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</row>
    <row r="52" spans="1:42" ht="15" customHeight="1" x14ac:dyDescent="0.25">
      <c r="A52" s="175"/>
      <c r="B52" s="191"/>
      <c r="C52" s="175" t="s">
        <v>1949</v>
      </c>
      <c r="D52" s="191"/>
      <c r="E52" s="222" t="s">
        <v>1950</v>
      </c>
      <c r="F52" s="333">
        <v>3</v>
      </c>
      <c r="G52" s="384">
        <v>1</v>
      </c>
      <c r="H52" s="10"/>
      <c r="I52" s="10"/>
      <c r="J52" s="10"/>
      <c r="K52" s="10"/>
      <c r="L52" s="10"/>
      <c r="M52" s="10"/>
      <c r="N52" s="10"/>
      <c r="O52" s="10"/>
      <c r="P52" s="10"/>
      <c r="Q52" s="8"/>
      <c r="R52" s="13"/>
      <c r="S52" s="199"/>
      <c r="T52" s="199"/>
      <c r="U52" s="199"/>
      <c r="V52" s="201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</row>
    <row r="53" spans="1:42" ht="15" customHeight="1" x14ac:dyDescent="0.25">
      <c r="A53" s="175"/>
      <c r="B53" s="191"/>
      <c r="C53" s="175"/>
      <c r="D53" s="191"/>
      <c r="E53" s="222" t="s">
        <v>1951</v>
      </c>
      <c r="F53" s="333">
        <v>2</v>
      </c>
      <c r="G53" s="384"/>
      <c r="H53" s="10"/>
      <c r="I53" s="10"/>
      <c r="J53" s="10"/>
      <c r="K53" s="10"/>
      <c r="L53" s="10"/>
      <c r="M53" s="10"/>
      <c r="N53" s="10"/>
      <c r="O53" s="10"/>
      <c r="P53" s="10"/>
      <c r="Q53" s="8"/>
      <c r="R53" s="13"/>
      <c r="S53" s="13"/>
      <c r="T53" s="13"/>
      <c r="U53" s="13"/>
      <c r="V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</row>
    <row r="54" spans="1:42" ht="15" customHeight="1" x14ac:dyDescent="0.25">
      <c r="A54" s="308"/>
      <c r="B54" s="186"/>
      <c r="C54" s="308"/>
      <c r="D54" s="186"/>
      <c r="E54" s="313" t="s">
        <v>1952</v>
      </c>
      <c r="F54" s="311">
        <v>1</v>
      </c>
      <c r="G54" s="384"/>
      <c r="H54" s="10"/>
      <c r="I54" s="10"/>
      <c r="J54" s="10"/>
      <c r="K54" s="10"/>
      <c r="L54" s="10"/>
      <c r="M54" s="10"/>
      <c r="N54" s="10"/>
      <c r="O54" s="10"/>
      <c r="P54" s="10"/>
      <c r="Q54" s="8"/>
      <c r="R54" s="183"/>
      <c r="S54" s="13"/>
      <c r="T54" s="13"/>
      <c r="U54" s="13"/>
      <c r="V54" s="13"/>
    </row>
    <row r="55" spans="1:42" ht="15" customHeight="1" x14ac:dyDescent="0.25">
      <c r="A55" s="308"/>
      <c r="B55" s="186"/>
      <c r="C55" s="308"/>
      <c r="D55" s="186"/>
      <c r="E55" s="313" t="s">
        <v>1619</v>
      </c>
      <c r="F55" s="311">
        <v>0</v>
      </c>
      <c r="G55" s="384"/>
      <c r="H55" s="10"/>
      <c r="I55" s="10"/>
      <c r="J55" s="10"/>
      <c r="K55" s="10"/>
      <c r="L55" s="10"/>
      <c r="M55" s="10"/>
      <c r="N55" s="10"/>
      <c r="O55" s="10"/>
      <c r="P55" s="10"/>
      <c r="Q55" s="8"/>
      <c r="R55" s="183"/>
    </row>
    <row r="56" spans="1:42" ht="15" customHeight="1" x14ac:dyDescent="0.25">
      <c r="A56" s="308"/>
      <c r="B56" s="186"/>
      <c r="C56" s="308" t="s">
        <v>1953</v>
      </c>
      <c r="D56" s="186"/>
      <c r="E56" s="313" t="s">
        <v>1954</v>
      </c>
      <c r="F56" s="311">
        <v>2</v>
      </c>
      <c r="G56" s="384">
        <v>1</v>
      </c>
      <c r="H56" s="10"/>
      <c r="I56" s="10"/>
      <c r="J56" s="10"/>
      <c r="K56" s="10"/>
      <c r="L56" s="10"/>
      <c r="M56" s="10"/>
      <c r="N56" s="10"/>
      <c r="O56" s="10"/>
      <c r="P56" s="10"/>
      <c r="Q56" s="8"/>
      <c r="R56" s="183"/>
    </row>
    <row r="57" spans="1:42" ht="15" customHeight="1" x14ac:dyDescent="0.25">
      <c r="A57" s="308"/>
      <c r="B57" s="186"/>
      <c r="C57" s="308"/>
      <c r="D57" s="186"/>
      <c r="E57" s="313" t="s">
        <v>1955</v>
      </c>
      <c r="F57" s="311">
        <v>1</v>
      </c>
      <c r="G57" s="384"/>
      <c r="H57" s="10"/>
      <c r="I57" s="10"/>
      <c r="J57" s="10"/>
      <c r="K57" s="10"/>
      <c r="L57" s="10"/>
      <c r="M57" s="10"/>
      <c r="N57" s="10"/>
      <c r="O57" s="10"/>
      <c r="P57" s="10"/>
      <c r="Q57" s="8"/>
      <c r="R57" s="183"/>
    </row>
    <row r="58" spans="1:42" ht="15" customHeight="1" x14ac:dyDescent="0.25">
      <c r="A58" s="308"/>
      <c r="B58" s="186"/>
      <c r="C58" s="308"/>
      <c r="D58" s="186"/>
      <c r="E58" s="186" t="s">
        <v>1619</v>
      </c>
      <c r="F58" s="212">
        <v>0</v>
      </c>
      <c r="G58" s="384"/>
      <c r="H58" s="385"/>
      <c r="I58" s="10"/>
      <c r="J58" s="10"/>
      <c r="K58" s="10"/>
      <c r="L58" s="10"/>
      <c r="M58" s="10"/>
      <c r="N58" s="10"/>
      <c r="O58" s="10"/>
      <c r="P58" s="10"/>
      <c r="Q58" s="8"/>
      <c r="R58" s="183"/>
    </row>
    <row r="59" spans="1:42" ht="15" customHeight="1" x14ac:dyDescent="0.25">
      <c r="A59" s="308"/>
      <c r="B59" s="186"/>
      <c r="C59" s="308"/>
      <c r="D59" s="186"/>
      <c r="E59" s="313"/>
      <c r="F59" s="311"/>
      <c r="G59" s="290"/>
      <c r="H59" s="37"/>
      <c r="I59" s="8"/>
      <c r="J59" s="8"/>
      <c r="K59" s="8"/>
      <c r="L59" s="8"/>
      <c r="M59" s="8"/>
      <c r="N59" s="8"/>
      <c r="O59" s="8"/>
      <c r="P59" s="8"/>
      <c r="Q59" s="8"/>
      <c r="R59" s="183"/>
    </row>
    <row r="60" spans="1:42" ht="15" customHeight="1" x14ac:dyDescent="0.25">
      <c r="A60" s="312" t="s">
        <v>97</v>
      </c>
      <c r="B60" s="186"/>
      <c r="C60" s="312" t="s">
        <v>982</v>
      </c>
      <c r="D60" s="186"/>
      <c r="E60" s="186"/>
      <c r="F60" s="311"/>
      <c r="G60" s="290"/>
      <c r="H60" s="37"/>
      <c r="I60" s="8"/>
      <c r="J60" s="8"/>
      <c r="K60" s="8"/>
      <c r="L60" s="8"/>
      <c r="M60" s="8"/>
      <c r="N60" s="8"/>
      <c r="O60" s="8"/>
      <c r="P60" s="8"/>
      <c r="Q60" s="8"/>
      <c r="R60" s="183"/>
    </row>
    <row r="61" spans="1:42" ht="15" customHeight="1" x14ac:dyDescent="0.25">
      <c r="A61" s="308"/>
      <c r="B61" s="186">
        <v>1</v>
      </c>
      <c r="C61" s="308" t="s">
        <v>1956</v>
      </c>
      <c r="D61" s="186"/>
      <c r="E61" s="313" t="s">
        <v>1957</v>
      </c>
      <c r="F61" s="311">
        <v>3</v>
      </c>
      <c r="G61" s="384"/>
      <c r="H61" s="10"/>
      <c r="I61" s="10"/>
      <c r="J61" s="10"/>
      <c r="K61" s="10"/>
      <c r="L61" s="10"/>
      <c r="M61" s="10"/>
      <c r="N61" s="10"/>
      <c r="O61" s="10"/>
      <c r="P61" s="10"/>
      <c r="Q61" s="8"/>
      <c r="R61" s="183"/>
    </row>
    <row r="62" spans="1:42" ht="15" customHeight="1" x14ac:dyDescent="0.25">
      <c r="A62" s="307"/>
      <c r="B62" s="186"/>
      <c r="C62" s="312"/>
      <c r="D62" s="186"/>
      <c r="E62" s="313" t="s">
        <v>1958</v>
      </c>
      <c r="F62" s="311">
        <v>2</v>
      </c>
      <c r="G62" s="384"/>
      <c r="H62" s="10"/>
      <c r="I62" s="10"/>
      <c r="J62" s="10"/>
      <c r="K62" s="10"/>
      <c r="L62" s="10"/>
      <c r="M62" s="10"/>
      <c r="N62" s="10"/>
      <c r="O62" s="10"/>
      <c r="P62" s="10"/>
      <c r="Q62" s="8"/>
      <c r="R62" s="183"/>
    </row>
    <row r="63" spans="1:42" ht="15" customHeight="1" x14ac:dyDescent="0.25">
      <c r="A63" s="308"/>
      <c r="B63" s="186"/>
      <c r="C63" s="308"/>
      <c r="D63" s="186"/>
      <c r="E63" s="186" t="s">
        <v>1959</v>
      </c>
      <c r="F63" s="212">
        <v>1</v>
      </c>
      <c r="G63" s="384">
        <v>1</v>
      </c>
      <c r="H63" s="385"/>
      <c r="I63" s="10"/>
      <c r="J63" s="10"/>
      <c r="K63" s="10"/>
      <c r="L63" s="10"/>
      <c r="M63" s="10"/>
      <c r="N63" s="10"/>
      <c r="O63" s="10"/>
      <c r="P63" s="10"/>
      <c r="Q63" s="8"/>
      <c r="R63" s="183"/>
    </row>
    <row r="64" spans="1:42" ht="15" customHeight="1" x14ac:dyDescent="0.25">
      <c r="A64" s="308"/>
      <c r="B64" s="186"/>
      <c r="C64" s="308"/>
      <c r="D64" s="186"/>
      <c r="E64" s="186" t="s">
        <v>1960</v>
      </c>
      <c r="F64" s="212">
        <v>0</v>
      </c>
      <c r="G64" s="384"/>
      <c r="H64" s="385"/>
      <c r="I64" s="10"/>
      <c r="J64" s="10"/>
      <c r="K64" s="10"/>
      <c r="L64" s="10"/>
      <c r="M64" s="10"/>
      <c r="N64" s="10"/>
      <c r="O64" s="10"/>
      <c r="P64" s="10"/>
      <c r="Q64" s="8"/>
      <c r="R64" s="183"/>
    </row>
    <row r="65" spans="1:18" ht="15" customHeight="1" x14ac:dyDescent="0.25">
      <c r="A65" s="308"/>
      <c r="B65" s="186">
        <v>2</v>
      </c>
      <c r="C65" s="308" t="s">
        <v>1961</v>
      </c>
      <c r="D65" s="186"/>
      <c r="E65" s="186"/>
      <c r="F65" s="212"/>
      <c r="G65" s="290"/>
      <c r="H65" s="37"/>
      <c r="I65" s="8"/>
      <c r="J65" s="8"/>
      <c r="K65" s="8"/>
      <c r="L65" s="8"/>
      <c r="M65" s="8"/>
      <c r="N65" s="8"/>
      <c r="O65" s="8"/>
      <c r="P65" s="8"/>
      <c r="Q65" s="8"/>
      <c r="R65" s="183"/>
    </row>
    <row r="66" spans="1:18" ht="15" customHeight="1" x14ac:dyDescent="0.25">
      <c r="A66" s="308"/>
      <c r="B66" s="186"/>
      <c r="C66" s="308" t="s">
        <v>1962</v>
      </c>
      <c r="D66" s="186"/>
      <c r="E66" s="186" t="s">
        <v>1963</v>
      </c>
      <c r="F66" s="212">
        <v>4</v>
      </c>
      <c r="G66" s="384">
        <v>2</v>
      </c>
      <c r="H66" s="385"/>
      <c r="I66" s="10"/>
      <c r="J66" s="10"/>
      <c r="K66" s="10"/>
      <c r="L66" s="10"/>
      <c r="M66" s="10"/>
      <c r="N66" s="10"/>
      <c r="O66" s="10"/>
      <c r="P66" s="10"/>
      <c r="Q66" s="8"/>
      <c r="R66" s="183"/>
    </row>
    <row r="67" spans="1:18" ht="15" customHeight="1" x14ac:dyDescent="0.25">
      <c r="A67" s="308"/>
      <c r="B67" s="186"/>
      <c r="C67" s="308" t="s">
        <v>1964</v>
      </c>
      <c r="D67" s="186"/>
      <c r="E67" s="186" t="s">
        <v>1965</v>
      </c>
      <c r="F67" s="311">
        <v>3</v>
      </c>
      <c r="G67" s="384"/>
      <c r="H67" s="385"/>
      <c r="I67" s="10"/>
      <c r="J67" s="10"/>
      <c r="K67" s="10"/>
      <c r="L67" s="10"/>
      <c r="M67" s="10"/>
      <c r="N67" s="10"/>
      <c r="O67" s="10"/>
      <c r="P67" s="10"/>
      <c r="Q67" s="8"/>
      <c r="R67" s="183"/>
    </row>
    <row r="68" spans="1:18" ht="15" customHeight="1" x14ac:dyDescent="0.25">
      <c r="A68" s="308"/>
      <c r="B68" s="186"/>
      <c r="C68" s="308"/>
      <c r="D68" s="186"/>
      <c r="E68" s="186" t="s">
        <v>1966</v>
      </c>
      <c r="F68" s="311">
        <v>2</v>
      </c>
      <c r="G68" s="384"/>
      <c r="H68" s="385"/>
      <c r="I68" s="10"/>
      <c r="J68" s="10"/>
      <c r="K68" s="10"/>
      <c r="L68" s="10"/>
      <c r="M68" s="10"/>
      <c r="N68" s="10"/>
      <c r="O68" s="10"/>
      <c r="P68" s="10"/>
      <c r="Q68" s="8"/>
      <c r="R68" s="183"/>
    </row>
    <row r="69" spans="1:18" ht="15" customHeight="1" x14ac:dyDescent="0.25">
      <c r="A69" s="308"/>
      <c r="B69" s="186"/>
      <c r="C69" s="308"/>
      <c r="D69" s="186"/>
      <c r="E69" s="186" t="s">
        <v>1967</v>
      </c>
      <c r="F69" s="311">
        <v>1</v>
      </c>
      <c r="G69" s="384"/>
      <c r="H69" s="10"/>
      <c r="I69" s="10"/>
      <c r="J69" s="10"/>
      <c r="K69" s="10"/>
      <c r="L69" s="10"/>
      <c r="M69" s="10"/>
      <c r="N69" s="10"/>
      <c r="O69" s="10"/>
      <c r="P69" s="10"/>
      <c r="Q69" s="8"/>
      <c r="R69" s="183"/>
    </row>
    <row r="70" spans="1:18" ht="15" customHeight="1" x14ac:dyDescent="0.25">
      <c r="A70" s="308"/>
      <c r="B70" s="186"/>
      <c r="C70" s="308"/>
      <c r="D70" s="186"/>
      <c r="E70" s="313" t="s">
        <v>1619</v>
      </c>
      <c r="F70" s="311">
        <v>0</v>
      </c>
      <c r="G70" s="384"/>
      <c r="H70" s="10"/>
      <c r="I70" s="10"/>
      <c r="J70" s="10"/>
      <c r="K70" s="10"/>
      <c r="L70" s="10"/>
      <c r="M70" s="10"/>
      <c r="N70" s="10"/>
      <c r="O70" s="10"/>
      <c r="P70" s="10"/>
      <c r="Q70" s="8"/>
      <c r="R70" s="183"/>
    </row>
    <row r="71" spans="1:18" ht="15" customHeight="1" x14ac:dyDescent="0.25">
      <c r="A71" s="308"/>
      <c r="B71" s="186"/>
      <c r="C71" s="308" t="s">
        <v>1968</v>
      </c>
      <c r="D71" s="186"/>
      <c r="E71" s="313" t="s">
        <v>1969</v>
      </c>
      <c r="F71" s="311">
        <v>3</v>
      </c>
      <c r="G71" s="384"/>
      <c r="H71" s="10"/>
      <c r="I71" s="10"/>
      <c r="J71" s="10"/>
      <c r="K71" s="10"/>
      <c r="L71" s="10"/>
      <c r="M71" s="10"/>
      <c r="N71" s="10"/>
      <c r="O71" s="10"/>
      <c r="P71" s="10"/>
      <c r="Q71" s="8"/>
      <c r="R71" s="183"/>
    </row>
    <row r="72" spans="1:18" ht="15" customHeight="1" x14ac:dyDescent="0.25">
      <c r="A72" s="308"/>
      <c r="B72" s="186"/>
      <c r="C72" s="308" t="s">
        <v>1970</v>
      </c>
      <c r="D72" s="186"/>
      <c r="E72" s="186" t="s">
        <v>1971</v>
      </c>
      <c r="F72" s="311">
        <v>2</v>
      </c>
      <c r="G72" s="384">
        <v>2</v>
      </c>
      <c r="H72" s="10"/>
      <c r="I72" s="10"/>
      <c r="J72" s="10"/>
      <c r="K72" s="10"/>
      <c r="L72" s="10"/>
      <c r="M72" s="10"/>
      <c r="N72" s="10"/>
      <c r="O72" s="10"/>
      <c r="P72" s="10"/>
      <c r="Q72" s="8"/>
      <c r="R72" s="183"/>
    </row>
    <row r="73" spans="1:18" ht="15" customHeight="1" x14ac:dyDescent="0.25">
      <c r="A73" s="308"/>
      <c r="B73" s="186"/>
      <c r="C73" s="308" t="s">
        <v>1972</v>
      </c>
      <c r="D73" s="186"/>
      <c r="E73" s="186" t="s">
        <v>1619</v>
      </c>
      <c r="F73" s="212">
        <v>0</v>
      </c>
      <c r="G73" s="386"/>
      <c r="H73" s="10"/>
      <c r="I73" s="387"/>
      <c r="J73" s="387"/>
      <c r="K73" s="387"/>
      <c r="L73" s="387"/>
      <c r="M73" s="387"/>
      <c r="N73" s="387"/>
      <c r="O73" s="387"/>
      <c r="P73" s="387"/>
      <c r="Q73" s="8"/>
      <c r="R73" s="183"/>
    </row>
    <row r="74" spans="1:18" ht="15" customHeight="1" x14ac:dyDescent="0.25">
      <c r="A74" s="308"/>
      <c r="B74" s="186"/>
      <c r="C74" s="308" t="s">
        <v>1973</v>
      </c>
      <c r="D74" s="186"/>
      <c r="E74" s="186" t="s">
        <v>1974</v>
      </c>
      <c r="F74" s="212">
        <v>3</v>
      </c>
      <c r="G74" s="386">
        <v>2</v>
      </c>
      <c r="H74" s="10"/>
      <c r="I74" s="387"/>
      <c r="J74" s="387"/>
      <c r="K74" s="387"/>
      <c r="L74" s="387"/>
      <c r="M74" s="387"/>
      <c r="N74" s="387"/>
      <c r="O74" s="387"/>
      <c r="P74" s="387"/>
      <c r="Q74" s="8"/>
      <c r="R74" s="183"/>
    </row>
    <row r="75" spans="1:18" ht="15" customHeight="1" x14ac:dyDescent="0.25">
      <c r="A75" s="308"/>
      <c r="B75" s="186"/>
      <c r="C75" s="308" t="s">
        <v>1975</v>
      </c>
      <c r="D75" s="186"/>
      <c r="E75" s="313" t="s">
        <v>1969</v>
      </c>
      <c r="F75" s="311">
        <v>2</v>
      </c>
      <c r="G75" s="386"/>
      <c r="H75" s="10"/>
      <c r="I75" s="387"/>
      <c r="J75" s="387"/>
      <c r="K75" s="387"/>
      <c r="L75" s="387"/>
      <c r="M75" s="387"/>
      <c r="N75" s="387"/>
      <c r="O75" s="387"/>
      <c r="P75" s="387"/>
      <c r="Q75" s="8"/>
      <c r="R75" s="183"/>
    </row>
    <row r="76" spans="1:18" ht="15" customHeight="1" x14ac:dyDescent="0.25">
      <c r="A76" s="308"/>
      <c r="B76" s="186"/>
      <c r="C76" s="308" t="s">
        <v>1976</v>
      </c>
      <c r="D76" s="186"/>
      <c r="E76" s="313" t="s">
        <v>1971</v>
      </c>
      <c r="F76" s="311">
        <v>1</v>
      </c>
      <c r="G76" s="386"/>
      <c r="H76" s="10"/>
      <c r="I76" s="387"/>
      <c r="J76" s="387"/>
      <c r="K76" s="387"/>
      <c r="L76" s="387"/>
      <c r="M76" s="387"/>
      <c r="N76" s="387"/>
      <c r="O76" s="387"/>
      <c r="P76" s="387"/>
      <c r="Q76" s="8"/>
      <c r="R76" s="183"/>
    </row>
    <row r="77" spans="1:18" ht="15" customHeight="1" x14ac:dyDescent="0.25">
      <c r="A77" s="308"/>
      <c r="B77" s="186"/>
      <c r="C77" s="308" t="s">
        <v>1977</v>
      </c>
      <c r="D77" s="186"/>
      <c r="E77" s="313" t="s">
        <v>1619</v>
      </c>
      <c r="F77" s="311">
        <v>0</v>
      </c>
      <c r="G77" s="386"/>
      <c r="H77" s="10"/>
      <c r="I77" s="387"/>
      <c r="J77" s="387"/>
      <c r="K77" s="387"/>
      <c r="L77" s="387"/>
      <c r="M77" s="387"/>
      <c r="N77" s="387"/>
      <c r="O77" s="387"/>
      <c r="P77" s="387"/>
      <c r="Q77" s="8"/>
      <c r="R77" s="183"/>
    </row>
    <row r="78" spans="1:18" ht="15" customHeight="1" x14ac:dyDescent="0.25">
      <c r="A78" s="308"/>
      <c r="B78" s="186">
        <v>3</v>
      </c>
      <c r="C78" s="308" t="s">
        <v>1978</v>
      </c>
      <c r="D78" s="186"/>
      <c r="E78" s="313" t="s">
        <v>1621</v>
      </c>
      <c r="F78" s="311">
        <v>2</v>
      </c>
      <c r="G78" s="386"/>
      <c r="H78" s="10"/>
      <c r="I78" s="387"/>
      <c r="J78" s="387"/>
      <c r="K78" s="387"/>
      <c r="L78" s="387"/>
      <c r="M78" s="387"/>
      <c r="N78" s="387"/>
      <c r="O78" s="387"/>
      <c r="P78" s="387"/>
      <c r="Q78" s="8"/>
      <c r="R78" s="183"/>
    </row>
    <row r="79" spans="1:18" ht="15" customHeight="1" x14ac:dyDescent="0.25">
      <c r="A79" s="308"/>
      <c r="B79" s="186"/>
      <c r="C79" s="308"/>
      <c r="D79" s="186"/>
      <c r="E79" s="313" t="s">
        <v>1619</v>
      </c>
      <c r="F79" s="311">
        <v>0</v>
      </c>
      <c r="G79" s="386"/>
      <c r="H79" s="10"/>
      <c r="I79" s="387"/>
      <c r="J79" s="387"/>
      <c r="K79" s="387"/>
      <c r="L79" s="387"/>
      <c r="M79" s="387"/>
      <c r="N79" s="387"/>
      <c r="O79" s="387"/>
      <c r="P79" s="387"/>
      <c r="Q79" s="8"/>
      <c r="R79" s="183"/>
    </row>
    <row r="80" spans="1:18" ht="15" customHeight="1" x14ac:dyDescent="0.25">
      <c r="A80" s="308"/>
      <c r="B80" s="186">
        <v>4</v>
      </c>
      <c r="C80" s="308" t="s">
        <v>1979</v>
      </c>
      <c r="D80" s="186"/>
      <c r="E80" s="313"/>
      <c r="F80" s="311" t="s">
        <v>116</v>
      </c>
      <c r="G80" s="388"/>
      <c r="H80" s="8"/>
      <c r="I80" s="191"/>
      <c r="J80" s="191"/>
      <c r="K80" s="191"/>
      <c r="L80" s="191"/>
      <c r="M80" s="191"/>
      <c r="N80" s="191"/>
      <c r="O80" s="191"/>
      <c r="P80" s="191"/>
      <c r="Q80" s="8"/>
      <c r="R80" s="183"/>
    </row>
    <row r="81" spans="1:18" ht="15" customHeight="1" x14ac:dyDescent="0.25">
      <c r="A81" s="308"/>
      <c r="B81" s="186"/>
      <c r="C81" s="308" t="s">
        <v>1980</v>
      </c>
      <c r="D81" s="186"/>
      <c r="E81" s="186" t="s">
        <v>1981</v>
      </c>
      <c r="F81" s="212">
        <v>3</v>
      </c>
      <c r="G81" s="386">
        <v>0</v>
      </c>
      <c r="H81" s="10"/>
      <c r="I81" s="387"/>
      <c r="J81" s="387"/>
      <c r="K81" s="387"/>
      <c r="L81" s="387"/>
      <c r="M81" s="387"/>
      <c r="N81" s="387"/>
      <c r="O81" s="387"/>
      <c r="P81" s="387"/>
      <c r="Q81" s="8"/>
      <c r="R81" s="183"/>
    </row>
    <row r="82" spans="1:18" ht="15" customHeight="1" x14ac:dyDescent="0.25">
      <c r="A82" s="308"/>
      <c r="B82" s="186"/>
      <c r="C82" s="308"/>
      <c r="D82" s="186"/>
      <c r="E82" s="186" t="s">
        <v>1982</v>
      </c>
      <c r="F82" s="212">
        <v>2</v>
      </c>
      <c r="G82" s="386"/>
      <c r="H82" s="10"/>
      <c r="I82" s="387"/>
      <c r="J82" s="387"/>
      <c r="K82" s="387"/>
      <c r="L82" s="387"/>
      <c r="M82" s="387"/>
      <c r="N82" s="387"/>
      <c r="O82" s="387"/>
      <c r="P82" s="387"/>
      <c r="Q82" s="8"/>
      <c r="R82" s="183"/>
    </row>
    <row r="83" spans="1:18" ht="15" customHeight="1" x14ac:dyDescent="0.25">
      <c r="A83" s="308"/>
      <c r="B83" s="186"/>
      <c r="C83" s="308"/>
      <c r="D83" s="186"/>
      <c r="E83" s="186" t="s">
        <v>1619</v>
      </c>
      <c r="F83" s="212">
        <v>0</v>
      </c>
      <c r="G83" s="386"/>
      <c r="H83" s="10"/>
      <c r="I83" s="387"/>
      <c r="J83" s="387"/>
      <c r="K83" s="387"/>
      <c r="L83" s="387"/>
      <c r="M83" s="387"/>
      <c r="N83" s="387"/>
      <c r="O83" s="387"/>
      <c r="P83" s="387"/>
      <c r="Q83" s="8"/>
      <c r="R83" s="183"/>
    </row>
    <row r="84" spans="1:18" ht="15" customHeight="1" x14ac:dyDescent="0.25">
      <c r="A84" s="308"/>
      <c r="B84" s="186"/>
      <c r="C84" s="308" t="s">
        <v>1983</v>
      </c>
      <c r="D84" s="186"/>
      <c r="E84" s="186" t="s">
        <v>1981</v>
      </c>
      <c r="F84" s="212">
        <v>3</v>
      </c>
      <c r="G84" s="386"/>
      <c r="H84" s="10"/>
      <c r="I84" s="387"/>
      <c r="J84" s="387"/>
      <c r="K84" s="387"/>
      <c r="L84" s="387"/>
      <c r="M84" s="387"/>
      <c r="N84" s="387"/>
      <c r="O84" s="387"/>
      <c r="P84" s="387"/>
      <c r="Q84" s="8"/>
      <c r="R84" s="183"/>
    </row>
    <row r="85" spans="1:18" ht="15" customHeight="1" x14ac:dyDescent="0.25">
      <c r="A85" s="308"/>
      <c r="B85" s="186"/>
      <c r="C85" s="308"/>
      <c r="D85" s="186"/>
      <c r="E85" s="186" t="s">
        <v>1982</v>
      </c>
      <c r="F85" s="212">
        <v>2</v>
      </c>
      <c r="G85" s="386"/>
      <c r="H85" s="10"/>
      <c r="I85" s="387"/>
      <c r="J85" s="387"/>
      <c r="K85" s="387"/>
      <c r="L85" s="387"/>
      <c r="M85" s="387"/>
      <c r="N85" s="387"/>
      <c r="O85" s="387"/>
      <c r="P85" s="387"/>
      <c r="Q85" s="8"/>
      <c r="R85" s="183"/>
    </row>
    <row r="86" spans="1:18" ht="15" customHeight="1" x14ac:dyDescent="0.25">
      <c r="A86" s="308"/>
      <c r="B86" s="186"/>
      <c r="C86" s="308"/>
      <c r="D86" s="186"/>
      <c r="E86" s="186" t="s">
        <v>1619</v>
      </c>
      <c r="F86" s="212">
        <v>0</v>
      </c>
      <c r="G86" s="386">
        <v>0</v>
      </c>
      <c r="H86" s="10"/>
      <c r="I86" s="387"/>
      <c r="J86" s="387"/>
      <c r="K86" s="387"/>
      <c r="L86" s="387"/>
      <c r="M86" s="387"/>
      <c r="N86" s="387"/>
      <c r="O86" s="387"/>
      <c r="P86" s="387"/>
      <c r="Q86" s="8"/>
      <c r="R86" s="183"/>
    </row>
    <row r="87" spans="1:18" ht="15" customHeight="1" x14ac:dyDescent="0.25">
      <c r="A87" s="308"/>
      <c r="B87" s="186">
        <v>5</v>
      </c>
      <c r="C87" s="308" t="s">
        <v>1984</v>
      </c>
      <c r="D87" s="186"/>
      <c r="E87" s="186"/>
      <c r="F87" s="212"/>
      <c r="G87" s="388"/>
      <c r="H87" s="8"/>
      <c r="I87" s="191"/>
      <c r="J87" s="191"/>
      <c r="K87" s="191"/>
      <c r="L87" s="191"/>
      <c r="M87" s="191"/>
      <c r="N87" s="191"/>
      <c r="O87" s="191"/>
      <c r="P87" s="191"/>
      <c r="Q87" s="8"/>
      <c r="R87" s="183"/>
    </row>
    <row r="88" spans="1:18" ht="15" customHeight="1" x14ac:dyDescent="0.25">
      <c r="A88" s="308"/>
      <c r="B88" s="186"/>
      <c r="C88" s="308" t="s">
        <v>1985</v>
      </c>
      <c r="D88" s="186"/>
      <c r="E88" s="186" t="s">
        <v>1986</v>
      </c>
      <c r="F88" s="212">
        <v>3</v>
      </c>
      <c r="G88" s="386">
        <v>2</v>
      </c>
      <c r="H88" s="10"/>
      <c r="I88" s="387"/>
      <c r="J88" s="387"/>
      <c r="K88" s="387"/>
      <c r="L88" s="387"/>
      <c r="M88" s="387"/>
      <c r="N88" s="387"/>
      <c r="O88" s="387"/>
      <c r="P88" s="387"/>
      <c r="Q88" s="8"/>
      <c r="R88" s="183"/>
    </row>
    <row r="89" spans="1:18" ht="15" customHeight="1" x14ac:dyDescent="0.25">
      <c r="A89" s="308"/>
      <c r="B89" s="186"/>
      <c r="C89" s="308" t="s">
        <v>1987</v>
      </c>
      <c r="D89" s="186"/>
      <c r="E89" s="186" t="s">
        <v>1988</v>
      </c>
      <c r="F89" s="212">
        <v>2</v>
      </c>
      <c r="G89" s="386"/>
      <c r="H89" s="10"/>
      <c r="I89" s="387"/>
      <c r="J89" s="387"/>
      <c r="K89" s="387"/>
      <c r="L89" s="387"/>
      <c r="M89" s="387"/>
      <c r="N89" s="387"/>
      <c r="O89" s="387"/>
      <c r="P89" s="387"/>
      <c r="Q89" s="8"/>
      <c r="R89" s="183"/>
    </row>
    <row r="90" spans="1:18" ht="15" customHeight="1" x14ac:dyDescent="0.25">
      <c r="A90" s="308"/>
      <c r="B90" s="186"/>
      <c r="C90" s="308" t="s">
        <v>1989</v>
      </c>
      <c r="D90" s="186"/>
      <c r="E90" s="186" t="s">
        <v>1990</v>
      </c>
      <c r="F90" s="212">
        <v>1</v>
      </c>
      <c r="G90" s="386"/>
      <c r="H90" s="10"/>
      <c r="I90" s="387"/>
      <c r="J90" s="387"/>
      <c r="K90" s="387"/>
      <c r="L90" s="387"/>
      <c r="M90" s="387"/>
      <c r="N90" s="387"/>
      <c r="O90" s="387"/>
      <c r="P90" s="387"/>
      <c r="Q90" s="8"/>
      <c r="R90" s="183"/>
    </row>
    <row r="91" spans="1:18" ht="15" customHeight="1" x14ac:dyDescent="0.25">
      <c r="A91" s="308"/>
      <c r="B91" s="186"/>
      <c r="C91" s="308" t="s">
        <v>1991</v>
      </c>
      <c r="D91" s="186"/>
      <c r="E91" s="313" t="s">
        <v>1619</v>
      </c>
      <c r="F91" s="311">
        <v>0</v>
      </c>
      <c r="G91" s="386"/>
      <c r="H91" s="10"/>
      <c r="I91" s="387"/>
      <c r="J91" s="387"/>
      <c r="K91" s="387"/>
      <c r="L91" s="387"/>
      <c r="M91" s="387"/>
      <c r="N91" s="387"/>
      <c r="O91" s="387"/>
      <c r="P91" s="387"/>
      <c r="Q91" s="8"/>
      <c r="R91" s="183"/>
    </row>
    <row r="92" spans="1:18" ht="15" customHeight="1" x14ac:dyDescent="0.25">
      <c r="A92" s="308"/>
      <c r="B92" s="186"/>
      <c r="C92" s="308" t="s">
        <v>1992</v>
      </c>
      <c r="D92" s="186"/>
      <c r="E92" s="186"/>
      <c r="F92" s="212"/>
      <c r="G92" s="388"/>
      <c r="H92" s="8"/>
      <c r="I92" s="191"/>
      <c r="J92" s="191"/>
      <c r="K92" s="191"/>
      <c r="L92" s="191"/>
      <c r="M92" s="191"/>
      <c r="N92" s="191"/>
      <c r="O92" s="191"/>
      <c r="P92" s="191"/>
      <c r="Q92" s="8"/>
      <c r="R92" s="183"/>
    </row>
    <row r="93" spans="1:18" ht="15" customHeight="1" x14ac:dyDescent="0.25">
      <c r="A93" s="308"/>
      <c r="B93" s="186"/>
      <c r="C93" s="308" t="s">
        <v>1993</v>
      </c>
      <c r="D93" s="186"/>
      <c r="E93" s="313"/>
      <c r="F93" s="311"/>
      <c r="G93" s="388"/>
      <c r="H93" s="8"/>
      <c r="I93" s="191"/>
      <c r="J93" s="191"/>
      <c r="K93" s="191"/>
      <c r="L93" s="191"/>
      <c r="M93" s="191"/>
      <c r="N93" s="191"/>
      <c r="O93" s="191"/>
      <c r="P93" s="191"/>
      <c r="Q93" s="8"/>
      <c r="R93" s="183"/>
    </row>
    <row r="94" spans="1:18" ht="15" customHeight="1" x14ac:dyDescent="0.25">
      <c r="A94" s="308"/>
      <c r="B94" s="186">
        <v>6</v>
      </c>
      <c r="C94" s="308" t="s">
        <v>1994</v>
      </c>
      <c r="D94" s="186"/>
      <c r="E94" s="313" t="s">
        <v>1995</v>
      </c>
      <c r="F94" s="311">
        <v>3</v>
      </c>
      <c r="G94" s="386">
        <v>1</v>
      </c>
      <c r="H94" s="10"/>
      <c r="I94" s="387"/>
      <c r="J94" s="387"/>
      <c r="K94" s="387"/>
      <c r="L94" s="387"/>
      <c r="M94" s="387"/>
      <c r="N94" s="387"/>
      <c r="O94" s="387"/>
      <c r="P94" s="387"/>
      <c r="Q94" s="8"/>
      <c r="R94" s="183"/>
    </row>
    <row r="95" spans="1:18" ht="15" customHeight="1" x14ac:dyDescent="0.25">
      <c r="A95" s="308"/>
      <c r="B95" s="186"/>
      <c r="C95" s="308"/>
      <c r="D95" s="186"/>
      <c r="E95" s="313" t="s">
        <v>1996</v>
      </c>
      <c r="F95" s="311">
        <v>2</v>
      </c>
      <c r="G95" s="386"/>
      <c r="H95" s="10"/>
      <c r="I95" s="387"/>
      <c r="J95" s="387"/>
      <c r="K95" s="387"/>
      <c r="L95" s="387"/>
      <c r="M95" s="387"/>
      <c r="N95" s="387"/>
      <c r="O95" s="387"/>
      <c r="P95" s="387"/>
      <c r="Q95" s="8"/>
      <c r="R95" s="183"/>
    </row>
    <row r="96" spans="1:18" ht="15" customHeight="1" x14ac:dyDescent="0.25">
      <c r="A96" s="308"/>
      <c r="B96" s="186"/>
      <c r="C96" s="308"/>
      <c r="D96" s="186"/>
      <c r="E96" s="313" t="s">
        <v>1997</v>
      </c>
      <c r="F96" s="311">
        <v>1</v>
      </c>
      <c r="G96" s="386"/>
      <c r="H96" s="10"/>
      <c r="I96" s="387"/>
      <c r="J96" s="387"/>
      <c r="K96" s="387"/>
      <c r="L96" s="387"/>
      <c r="M96" s="387"/>
      <c r="N96" s="387"/>
      <c r="O96" s="387"/>
      <c r="P96" s="387"/>
      <c r="Q96" s="8"/>
      <c r="R96" s="183"/>
    </row>
    <row r="97" spans="1:18" ht="15" customHeight="1" x14ac:dyDescent="0.25">
      <c r="A97" s="308"/>
      <c r="B97" s="186"/>
      <c r="C97" s="308"/>
      <c r="D97" s="186"/>
      <c r="E97" s="313" t="s">
        <v>1998</v>
      </c>
      <c r="F97" s="311">
        <v>0</v>
      </c>
      <c r="G97" s="386"/>
      <c r="H97" s="10"/>
      <c r="I97" s="387"/>
      <c r="J97" s="387"/>
      <c r="K97" s="387"/>
      <c r="L97" s="387"/>
      <c r="M97" s="387"/>
      <c r="N97" s="387"/>
      <c r="O97" s="387"/>
      <c r="P97" s="387"/>
      <c r="Q97" s="8"/>
      <c r="R97" s="183"/>
    </row>
    <row r="98" spans="1:18" ht="15" customHeight="1" x14ac:dyDescent="0.25">
      <c r="A98" s="308"/>
      <c r="B98" s="186">
        <v>7</v>
      </c>
      <c r="C98" s="308" t="s">
        <v>1999</v>
      </c>
      <c r="D98" s="186"/>
      <c r="E98" s="313" t="s">
        <v>1995</v>
      </c>
      <c r="F98" s="311">
        <v>4</v>
      </c>
      <c r="G98" s="386">
        <v>3</v>
      </c>
      <c r="H98" s="10"/>
      <c r="I98" s="387"/>
      <c r="J98" s="387"/>
      <c r="K98" s="387"/>
      <c r="L98" s="387"/>
      <c r="M98" s="387"/>
      <c r="N98" s="387"/>
      <c r="O98" s="387"/>
      <c r="P98" s="387"/>
      <c r="Q98" s="8"/>
      <c r="R98" s="183"/>
    </row>
    <row r="99" spans="1:18" ht="15" customHeight="1" x14ac:dyDescent="0.25">
      <c r="A99" s="307"/>
      <c r="B99" s="186"/>
      <c r="C99" s="312"/>
      <c r="D99" s="186"/>
      <c r="E99" s="313" t="s">
        <v>1996</v>
      </c>
      <c r="F99" s="311">
        <v>3</v>
      </c>
      <c r="G99" s="386"/>
      <c r="H99" s="10"/>
      <c r="I99" s="387"/>
      <c r="J99" s="387"/>
      <c r="K99" s="387"/>
      <c r="L99" s="387"/>
      <c r="M99" s="387"/>
      <c r="N99" s="387"/>
      <c r="O99" s="387"/>
      <c r="P99" s="387"/>
      <c r="Q99" s="8"/>
      <c r="R99" s="183"/>
    </row>
    <row r="100" spans="1:18" ht="15" customHeight="1" x14ac:dyDescent="0.25">
      <c r="A100" s="308"/>
      <c r="B100" s="186"/>
      <c r="C100" s="308"/>
      <c r="D100" s="186"/>
      <c r="E100" s="313" t="s">
        <v>1997</v>
      </c>
      <c r="F100" s="311">
        <v>2</v>
      </c>
      <c r="G100" s="386"/>
      <c r="H100" s="10"/>
      <c r="I100" s="387"/>
      <c r="J100" s="387"/>
      <c r="K100" s="387"/>
      <c r="L100" s="387"/>
      <c r="M100" s="387"/>
      <c r="N100" s="387"/>
      <c r="O100" s="387"/>
      <c r="P100" s="387"/>
      <c r="Q100" s="8"/>
      <c r="R100" s="183"/>
    </row>
    <row r="101" spans="1:18" ht="15" customHeight="1" x14ac:dyDescent="0.25">
      <c r="A101" s="308"/>
      <c r="B101" s="186"/>
      <c r="C101" s="308"/>
      <c r="D101" s="186"/>
      <c r="E101" s="313" t="s">
        <v>1998</v>
      </c>
      <c r="F101" s="311">
        <v>0</v>
      </c>
      <c r="G101" s="386"/>
      <c r="H101" s="10"/>
      <c r="I101" s="387"/>
      <c r="J101" s="387"/>
      <c r="K101" s="387"/>
      <c r="L101" s="387"/>
      <c r="M101" s="387"/>
      <c r="N101" s="387"/>
      <c r="O101" s="387"/>
      <c r="P101" s="387"/>
      <c r="Q101" s="8"/>
      <c r="R101" s="183"/>
    </row>
    <row r="102" spans="1:18" ht="15" customHeight="1" x14ac:dyDescent="0.25">
      <c r="A102" s="312" t="s">
        <v>1096</v>
      </c>
      <c r="B102" s="306"/>
      <c r="C102" s="312" t="s">
        <v>1015</v>
      </c>
      <c r="D102" s="186"/>
      <c r="E102" s="313"/>
      <c r="F102" s="311"/>
      <c r="G102" s="388"/>
      <c r="H102" s="8"/>
      <c r="I102" s="191"/>
      <c r="J102" s="191"/>
      <c r="K102" s="191"/>
      <c r="L102" s="191"/>
      <c r="M102" s="191"/>
      <c r="N102" s="191"/>
      <c r="O102" s="191"/>
      <c r="P102" s="191"/>
      <c r="Q102" s="8"/>
      <c r="R102" s="183"/>
    </row>
    <row r="103" spans="1:18" ht="15" customHeight="1" x14ac:dyDescent="0.25">
      <c r="A103" s="308"/>
      <c r="B103" s="186">
        <v>1</v>
      </c>
      <c r="C103" s="308" t="s">
        <v>2000</v>
      </c>
      <c r="D103" s="186"/>
      <c r="E103" s="313" t="s">
        <v>2001</v>
      </c>
      <c r="F103" s="311">
        <v>5</v>
      </c>
      <c r="G103" s="386">
        <v>5</v>
      </c>
      <c r="H103" s="10"/>
      <c r="I103" s="387"/>
      <c r="J103" s="387"/>
      <c r="K103" s="387"/>
      <c r="L103" s="387"/>
      <c r="M103" s="387"/>
      <c r="N103" s="387"/>
      <c r="O103" s="387"/>
      <c r="P103" s="387"/>
      <c r="Q103" s="8"/>
      <c r="R103" s="183"/>
    </row>
    <row r="104" spans="1:18" ht="15" customHeight="1" x14ac:dyDescent="0.25">
      <c r="A104" s="307" t="s">
        <v>116</v>
      </c>
      <c r="B104" s="186"/>
      <c r="C104" s="308"/>
      <c r="D104" s="186"/>
      <c r="E104" s="313" t="s">
        <v>2002</v>
      </c>
      <c r="F104" s="212">
        <v>4</v>
      </c>
      <c r="G104" s="386"/>
      <c r="H104" s="10"/>
      <c r="I104" s="387"/>
      <c r="J104" s="387"/>
      <c r="K104" s="387"/>
      <c r="L104" s="387"/>
      <c r="M104" s="387"/>
      <c r="N104" s="387"/>
      <c r="O104" s="387"/>
      <c r="P104" s="387"/>
      <c r="Q104" s="8"/>
      <c r="R104" s="183"/>
    </row>
    <row r="105" spans="1:18" ht="15" customHeight="1" x14ac:dyDescent="0.25">
      <c r="A105" s="307"/>
      <c r="B105" s="186"/>
      <c r="C105" s="308"/>
      <c r="D105" s="186"/>
      <c r="E105" s="313" t="s">
        <v>2003</v>
      </c>
      <c r="F105" s="212">
        <v>3</v>
      </c>
      <c r="G105" s="386"/>
      <c r="H105" s="10"/>
      <c r="I105" s="387"/>
      <c r="J105" s="387"/>
      <c r="K105" s="387"/>
      <c r="L105" s="387"/>
      <c r="M105" s="387"/>
      <c r="N105" s="387"/>
      <c r="O105" s="387"/>
      <c r="P105" s="387"/>
      <c r="Q105" s="8"/>
      <c r="R105" s="183"/>
    </row>
    <row r="106" spans="1:18" ht="15" customHeight="1" x14ac:dyDescent="0.25">
      <c r="A106" s="307"/>
      <c r="B106" s="186"/>
      <c r="C106" s="308"/>
      <c r="D106" s="186"/>
      <c r="E106" s="313" t="s">
        <v>2004</v>
      </c>
      <c r="F106" s="212">
        <v>2</v>
      </c>
      <c r="G106" s="386"/>
      <c r="H106" s="10"/>
      <c r="I106" s="387"/>
      <c r="J106" s="387"/>
      <c r="K106" s="387"/>
      <c r="L106" s="387"/>
      <c r="M106" s="387"/>
      <c r="N106" s="387"/>
      <c r="O106" s="387"/>
      <c r="P106" s="387"/>
      <c r="Q106" s="8"/>
      <c r="R106" s="183"/>
    </row>
    <row r="107" spans="1:18" ht="15" customHeight="1" x14ac:dyDescent="0.25">
      <c r="A107" s="307"/>
      <c r="B107" s="186"/>
      <c r="C107" s="308"/>
      <c r="D107" s="186"/>
      <c r="E107" s="313" t="s">
        <v>2005</v>
      </c>
      <c r="F107" s="212">
        <v>1</v>
      </c>
      <c r="G107" s="386"/>
      <c r="H107" s="10"/>
      <c r="I107" s="387"/>
      <c r="J107" s="387"/>
      <c r="K107" s="387"/>
      <c r="L107" s="387"/>
      <c r="M107" s="387"/>
      <c r="N107" s="387"/>
      <c r="O107" s="387"/>
      <c r="P107" s="387"/>
      <c r="Q107" s="8"/>
      <c r="R107" s="183"/>
    </row>
    <row r="108" spans="1:18" ht="15" customHeight="1" x14ac:dyDescent="0.25">
      <c r="A108" s="307"/>
      <c r="B108" s="186"/>
      <c r="C108" s="308"/>
      <c r="D108" s="186"/>
      <c r="E108" s="313" t="s">
        <v>2006</v>
      </c>
      <c r="F108" s="212">
        <v>0</v>
      </c>
      <c r="G108" s="386"/>
      <c r="H108" s="10"/>
      <c r="I108" s="387"/>
      <c r="J108" s="387"/>
      <c r="K108" s="387"/>
      <c r="L108" s="387"/>
      <c r="M108" s="387"/>
      <c r="N108" s="387"/>
      <c r="O108" s="387"/>
      <c r="P108" s="387"/>
      <c r="Q108" s="8"/>
      <c r="R108" s="183"/>
    </row>
    <row r="109" spans="1:18" ht="15" customHeight="1" x14ac:dyDescent="0.25">
      <c r="A109" s="307"/>
      <c r="B109" s="186">
        <v>2</v>
      </c>
      <c r="C109" s="308" t="s">
        <v>2007</v>
      </c>
      <c r="D109" s="186"/>
      <c r="E109" s="313" t="s">
        <v>2001</v>
      </c>
      <c r="F109" s="311">
        <v>5</v>
      </c>
      <c r="G109" s="386">
        <v>5</v>
      </c>
      <c r="H109" s="10"/>
      <c r="I109" s="387"/>
      <c r="J109" s="387"/>
      <c r="K109" s="387"/>
      <c r="L109" s="387"/>
      <c r="M109" s="387"/>
      <c r="N109" s="387"/>
      <c r="O109" s="387"/>
      <c r="P109" s="387"/>
      <c r="Q109" s="8"/>
      <c r="R109" s="183"/>
    </row>
    <row r="110" spans="1:18" ht="15" customHeight="1" x14ac:dyDescent="0.25">
      <c r="A110" s="307"/>
      <c r="B110" s="186"/>
      <c r="C110" s="308"/>
      <c r="D110" s="186"/>
      <c r="E110" s="313" t="s">
        <v>2002</v>
      </c>
      <c r="F110" s="212">
        <v>4</v>
      </c>
      <c r="G110" s="386"/>
      <c r="H110" s="10"/>
      <c r="I110" s="387"/>
      <c r="J110" s="387"/>
      <c r="K110" s="387"/>
      <c r="L110" s="387"/>
      <c r="M110" s="387"/>
      <c r="N110" s="387"/>
      <c r="O110" s="387"/>
      <c r="P110" s="387"/>
      <c r="Q110" s="8"/>
      <c r="R110" s="183"/>
    </row>
    <row r="111" spans="1:18" ht="15" customHeight="1" x14ac:dyDescent="0.25">
      <c r="A111" s="307"/>
      <c r="B111" s="186"/>
      <c r="C111" s="308"/>
      <c r="D111" s="186"/>
      <c r="E111" s="313" t="s">
        <v>2003</v>
      </c>
      <c r="F111" s="212">
        <v>3</v>
      </c>
      <c r="G111" s="386"/>
      <c r="H111" s="10"/>
      <c r="I111" s="387"/>
      <c r="J111" s="387"/>
      <c r="K111" s="387"/>
      <c r="L111" s="387"/>
      <c r="M111" s="387"/>
      <c r="N111" s="387"/>
      <c r="O111" s="387"/>
      <c r="P111" s="387"/>
      <c r="Q111" s="8"/>
      <c r="R111" s="183"/>
    </row>
    <row r="112" spans="1:18" ht="15" customHeight="1" x14ac:dyDescent="0.25">
      <c r="A112" s="307"/>
      <c r="B112" s="186"/>
      <c r="C112" s="308"/>
      <c r="D112" s="186"/>
      <c r="E112" s="313" t="s">
        <v>2004</v>
      </c>
      <c r="F112" s="212">
        <v>2</v>
      </c>
      <c r="G112" s="386"/>
      <c r="H112" s="10"/>
      <c r="I112" s="387"/>
      <c r="J112" s="387"/>
      <c r="K112" s="387"/>
      <c r="L112" s="387"/>
      <c r="M112" s="387"/>
      <c r="N112" s="387"/>
      <c r="O112" s="387"/>
      <c r="P112" s="387"/>
      <c r="Q112" s="8"/>
      <c r="R112" s="183"/>
    </row>
    <row r="113" spans="1:18" ht="15" customHeight="1" x14ac:dyDescent="0.25">
      <c r="A113" s="307"/>
      <c r="B113" s="186"/>
      <c r="C113" s="308"/>
      <c r="D113" s="186"/>
      <c r="E113" s="313" t="s">
        <v>2008</v>
      </c>
      <c r="F113" s="212">
        <v>1</v>
      </c>
      <c r="G113" s="386"/>
      <c r="H113" s="10"/>
      <c r="I113" s="387"/>
      <c r="J113" s="387"/>
      <c r="K113" s="387"/>
      <c r="L113" s="387"/>
      <c r="M113" s="387"/>
      <c r="N113" s="387"/>
      <c r="O113" s="387"/>
      <c r="P113" s="387"/>
      <c r="Q113" s="8"/>
      <c r="R113" s="183"/>
    </row>
    <row r="114" spans="1:18" ht="15" customHeight="1" x14ac:dyDescent="0.25">
      <c r="A114" s="307"/>
      <c r="B114" s="186"/>
      <c r="C114" s="308"/>
      <c r="D114" s="186"/>
      <c r="E114" s="313" t="s">
        <v>1619</v>
      </c>
      <c r="F114" s="212">
        <v>0</v>
      </c>
      <c r="G114" s="386"/>
      <c r="H114" s="10"/>
      <c r="I114" s="387"/>
      <c r="J114" s="387"/>
      <c r="K114" s="387"/>
      <c r="L114" s="387"/>
      <c r="M114" s="387"/>
      <c r="N114" s="387"/>
      <c r="O114" s="387"/>
      <c r="P114" s="387"/>
      <c r="Q114" s="8"/>
      <c r="R114" s="183"/>
    </row>
    <row r="115" spans="1:18" ht="15" customHeight="1" x14ac:dyDescent="0.25">
      <c r="A115" s="307"/>
      <c r="B115" s="186">
        <v>3</v>
      </c>
      <c r="C115" s="308" t="s">
        <v>2009</v>
      </c>
      <c r="D115" s="186"/>
      <c r="E115" s="313" t="s">
        <v>2001</v>
      </c>
      <c r="F115" s="311">
        <v>5</v>
      </c>
      <c r="G115" s="386">
        <v>1</v>
      </c>
      <c r="H115" s="10"/>
      <c r="I115" s="387"/>
      <c r="J115" s="387"/>
      <c r="K115" s="387"/>
      <c r="L115" s="387"/>
      <c r="M115" s="387"/>
      <c r="N115" s="387"/>
      <c r="O115" s="387"/>
      <c r="P115" s="387"/>
      <c r="Q115" s="8"/>
      <c r="R115" s="183"/>
    </row>
    <row r="116" spans="1:18" ht="15" customHeight="1" x14ac:dyDescent="0.25">
      <c r="A116" s="307" t="s">
        <v>116</v>
      </c>
      <c r="B116" s="186"/>
      <c r="C116" s="308"/>
      <c r="D116" s="186"/>
      <c r="E116" s="313" t="s">
        <v>2002</v>
      </c>
      <c r="F116" s="212">
        <v>4</v>
      </c>
      <c r="G116" s="384"/>
      <c r="H116" s="10"/>
      <c r="I116" s="10"/>
      <c r="J116" s="10"/>
      <c r="K116" s="10"/>
      <c r="L116" s="10"/>
      <c r="M116" s="10"/>
      <c r="N116" s="10"/>
      <c r="O116" s="10"/>
      <c r="P116" s="10"/>
      <c r="Q116" s="8"/>
      <c r="R116" s="183"/>
    </row>
    <row r="117" spans="1:18" ht="15" customHeight="1" x14ac:dyDescent="0.25">
      <c r="A117" s="307"/>
      <c r="B117" s="186"/>
      <c r="C117" s="308"/>
      <c r="D117" s="186"/>
      <c r="E117" s="313" t="s">
        <v>2003</v>
      </c>
      <c r="F117" s="212">
        <v>3</v>
      </c>
      <c r="G117" s="384"/>
      <c r="H117" s="10"/>
      <c r="I117" s="10"/>
      <c r="J117" s="10"/>
      <c r="K117" s="10"/>
      <c r="L117" s="10"/>
      <c r="M117" s="10"/>
      <c r="N117" s="10"/>
      <c r="O117" s="10"/>
      <c r="P117" s="10"/>
      <c r="Q117" s="8"/>
      <c r="R117" s="183"/>
    </row>
    <row r="118" spans="1:18" ht="15" customHeight="1" x14ac:dyDescent="0.25">
      <c r="A118" s="307"/>
      <c r="B118" s="186"/>
      <c r="C118" s="308"/>
      <c r="D118" s="186"/>
      <c r="E118" s="313" t="s">
        <v>2004</v>
      </c>
      <c r="F118" s="212">
        <v>2</v>
      </c>
      <c r="G118" s="384"/>
      <c r="H118" s="10"/>
      <c r="I118" s="10"/>
      <c r="J118" s="10"/>
      <c r="K118" s="10"/>
      <c r="L118" s="10"/>
      <c r="M118" s="10"/>
      <c r="N118" s="10"/>
      <c r="O118" s="10"/>
      <c r="P118" s="10"/>
      <c r="Q118" s="8"/>
      <c r="R118" s="183"/>
    </row>
    <row r="119" spans="1:18" ht="15" customHeight="1" x14ac:dyDescent="0.25">
      <c r="A119" s="307"/>
      <c r="B119" s="186"/>
      <c r="C119" s="308"/>
      <c r="D119" s="186"/>
      <c r="E119" s="313" t="s">
        <v>2005</v>
      </c>
      <c r="F119" s="212">
        <v>1</v>
      </c>
      <c r="G119" s="384"/>
      <c r="H119" s="10"/>
      <c r="I119" s="10"/>
      <c r="J119" s="10"/>
      <c r="K119" s="10"/>
      <c r="L119" s="10"/>
      <c r="M119" s="10"/>
      <c r="N119" s="10"/>
      <c r="O119" s="10"/>
      <c r="P119" s="10"/>
      <c r="Q119" s="8"/>
      <c r="R119" s="183"/>
    </row>
    <row r="120" spans="1:18" ht="15" customHeight="1" x14ac:dyDescent="0.25">
      <c r="A120" s="307"/>
      <c r="B120" s="186"/>
      <c r="C120" s="308"/>
      <c r="D120" s="186"/>
      <c r="E120" s="313" t="s">
        <v>2006</v>
      </c>
      <c r="F120" s="212">
        <v>0</v>
      </c>
      <c r="G120" s="384"/>
      <c r="H120" s="10"/>
      <c r="I120" s="10"/>
      <c r="J120" s="10"/>
      <c r="K120" s="10"/>
      <c r="L120" s="10"/>
      <c r="M120" s="10"/>
      <c r="N120" s="10"/>
      <c r="O120" s="10"/>
      <c r="P120" s="10"/>
      <c r="Q120" s="8"/>
      <c r="R120" s="183"/>
    </row>
    <row r="121" spans="1:18" ht="15" customHeight="1" x14ac:dyDescent="0.25">
      <c r="A121" s="307"/>
      <c r="B121" s="186">
        <v>4</v>
      </c>
      <c r="C121" s="308" t="s">
        <v>2010</v>
      </c>
      <c r="D121" s="186"/>
      <c r="E121" s="186"/>
      <c r="F121" s="212"/>
      <c r="G121" s="290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83"/>
    </row>
    <row r="122" spans="1:18" ht="15" customHeight="1" x14ac:dyDescent="0.25">
      <c r="A122" s="307"/>
      <c r="B122" s="186"/>
      <c r="C122" s="308" t="s">
        <v>2011</v>
      </c>
      <c r="D122" s="186"/>
      <c r="E122" s="186" t="s">
        <v>2012</v>
      </c>
      <c r="F122" s="311">
        <v>5</v>
      </c>
      <c r="G122" s="384">
        <v>5</v>
      </c>
      <c r="H122" s="10"/>
      <c r="I122" s="10"/>
      <c r="J122" s="10"/>
      <c r="K122" s="10"/>
      <c r="L122" s="10"/>
      <c r="M122" s="10"/>
      <c r="N122" s="10"/>
      <c r="O122" s="10"/>
      <c r="P122" s="10"/>
      <c r="Q122" s="8"/>
      <c r="R122" s="183"/>
    </row>
    <row r="123" spans="1:18" ht="15" customHeight="1" x14ac:dyDescent="0.25">
      <c r="A123" s="307"/>
      <c r="B123" s="186"/>
      <c r="C123" s="308"/>
      <c r="D123" s="186"/>
      <c r="E123" s="186" t="s">
        <v>2013</v>
      </c>
      <c r="F123" s="212">
        <v>4</v>
      </c>
      <c r="G123" s="384"/>
      <c r="H123" s="10"/>
      <c r="I123" s="10"/>
      <c r="J123" s="10"/>
      <c r="K123" s="10"/>
      <c r="L123" s="10"/>
      <c r="M123" s="10"/>
      <c r="N123" s="10"/>
      <c r="O123" s="10"/>
      <c r="P123" s="10"/>
      <c r="Q123" s="8"/>
      <c r="R123" s="183"/>
    </row>
    <row r="124" spans="1:18" ht="15" customHeight="1" x14ac:dyDescent="0.25">
      <c r="A124" s="307"/>
      <c r="B124" s="186"/>
      <c r="C124" s="308"/>
      <c r="D124" s="186"/>
      <c r="E124" s="186" t="s">
        <v>2014</v>
      </c>
      <c r="F124" s="212">
        <v>3</v>
      </c>
      <c r="G124" s="384"/>
      <c r="H124" s="10"/>
      <c r="I124" s="10"/>
      <c r="J124" s="10"/>
      <c r="K124" s="10"/>
      <c r="L124" s="10"/>
      <c r="M124" s="10"/>
      <c r="N124" s="10"/>
      <c r="O124" s="10"/>
      <c r="P124" s="10"/>
      <c r="Q124" s="8"/>
      <c r="R124" s="183"/>
    </row>
    <row r="125" spans="1:18" ht="15" customHeight="1" x14ac:dyDescent="0.25">
      <c r="A125" s="307"/>
      <c r="B125" s="186"/>
      <c r="C125" s="308"/>
      <c r="D125" s="186"/>
      <c r="E125" s="186" t="s">
        <v>2015</v>
      </c>
      <c r="F125" s="212">
        <v>2</v>
      </c>
      <c r="G125" s="384"/>
      <c r="H125" s="10"/>
      <c r="I125" s="10"/>
      <c r="J125" s="10"/>
      <c r="K125" s="10"/>
      <c r="L125" s="10"/>
      <c r="M125" s="10"/>
      <c r="N125" s="10"/>
      <c r="O125" s="10"/>
      <c r="P125" s="10"/>
      <c r="Q125" s="8"/>
      <c r="R125" s="183"/>
    </row>
    <row r="126" spans="1:18" ht="15" customHeight="1" x14ac:dyDescent="0.25">
      <c r="A126" s="307"/>
      <c r="B126" s="186"/>
      <c r="C126" s="308"/>
      <c r="D126" s="186"/>
      <c r="E126" s="186" t="s">
        <v>2016</v>
      </c>
      <c r="F126" s="212">
        <v>1</v>
      </c>
      <c r="G126" s="384"/>
      <c r="H126" s="10"/>
      <c r="I126" s="10"/>
      <c r="J126" s="10"/>
      <c r="K126" s="10"/>
      <c r="L126" s="10"/>
      <c r="M126" s="10"/>
      <c r="N126" s="10"/>
      <c r="O126" s="10"/>
      <c r="P126" s="10"/>
      <c r="Q126" s="8"/>
      <c r="R126" s="183"/>
    </row>
    <row r="127" spans="1:18" ht="15" customHeight="1" x14ac:dyDescent="0.25">
      <c r="A127" s="307"/>
      <c r="B127" s="186"/>
      <c r="C127" s="308"/>
      <c r="D127" s="186"/>
      <c r="E127" s="186" t="s">
        <v>2017</v>
      </c>
      <c r="F127" s="212">
        <v>0</v>
      </c>
      <c r="G127" s="384"/>
      <c r="H127" s="10"/>
      <c r="I127" s="10"/>
      <c r="J127" s="10"/>
      <c r="K127" s="10"/>
      <c r="L127" s="10"/>
      <c r="M127" s="10"/>
      <c r="N127" s="10"/>
      <c r="O127" s="10"/>
      <c r="P127" s="10"/>
      <c r="Q127" s="8"/>
      <c r="R127" s="183"/>
    </row>
    <row r="128" spans="1:18" ht="15" customHeight="1" x14ac:dyDescent="0.25">
      <c r="A128" s="307"/>
      <c r="B128" s="186"/>
      <c r="C128" s="308" t="s">
        <v>2018</v>
      </c>
      <c r="D128" s="186"/>
      <c r="E128" s="186" t="s">
        <v>2019</v>
      </c>
      <c r="F128" s="311">
        <v>5</v>
      </c>
      <c r="G128" s="384">
        <v>0</v>
      </c>
      <c r="H128" s="10"/>
      <c r="I128" s="10"/>
      <c r="J128" s="10"/>
      <c r="K128" s="10"/>
      <c r="L128" s="10"/>
      <c r="M128" s="10"/>
      <c r="N128" s="10"/>
      <c r="O128" s="10"/>
      <c r="P128" s="10"/>
      <c r="Q128" s="8"/>
      <c r="R128" s="183"/>
    </row>
    <row r="129" spans="1:18" ht="15" customHeight="1" x14ac:dyDescent="0.25">
      <c r="A129" s="307"/>
      <c r="B129" s="186"/>
      <c r="C129" s="308"/>
      <c r="D129" s="186"/>
      <c r="E129" s="186" t="s">
        <v>2020</v>
      </c>
      <c r="F129" s="212">
        <v>4</v>
      </c>
      <c r="G129" s="384"/>
      <c r="H129" s="10"/>
      <c r="I129" s="10"/>
      <c r="J129" s="10"/>
      <c r="K129" s="10"/>
      <c r="L129" s="10"/>
      <c r="M129" s="10"/>
      <c r="N129" s="10"/>
      <c r="O129" s="10"/>
      <c r="P129" s="10"/>
      <c r="Q129" s="8"/>
      <c r="R129" s="183"/>
    </row>
    <row r="130" spans="1:18" ht="15" customHeight="1" x14ac:dyDescent="0.25">
      <c r="A130" s="307"/>
      <c r="B130" s="186"/>
      <c r="C130" s="308"/>
      <c r="D130" s="186"/>
      <c r="E130" s="186" t="s">
        <v>2021</v>
      </c>
      <c r="F130" s="212">
        <v>3</v>
      </c>
      <c r="G130" s="384"/>
      <c r="H130" s="10"/>
      <c r="I130" s="10"/>
      <c r="J130" s="10"/>
      <c r="K130" s="10"/>
      <c r="L130" s="10"/>
      <c r="M130" s="10"/>
      <c r="N130" s="10"/>
      <c r="O130" s="10"/>
      <c r="P130" s="10"/>
      <c r="Q130" s="8"/>
      <c r="R130" s="183"/>
    </row>
    <row r="131" spans="1:18" ht="15" customHeight="1" x14ac:dyDescent="0.25">
      <c r="A131" s="307"/>
      <c r="B131" s="186"/>
      <c r="C131" s="308"/>
      <c r="D131" s="186"/>
      <c r="E131" s="186" t="s">
        <v>2022</v>
      </c>
      <c r="F131" s="212">
        <v>2</v>
      </c>
      <c r="G131" s="384"/>
      <c r="H131" s="10"/>
      <c r="I131" s="10"/>
      <c r="J131" s="10"/>
      <c r="K131" s="10"/>
      <c r="L131" s="10"/>
      <c r="M131" s="10"/>
      <c r="N131" s="10"/>
      <c r="O131" s="10"/>
      <c r="P131" s="10"/>
      <c r="Q131" s="8"/>
      <c r="R131" s="183"/>
    </row>
    <row r="132" spans="1:18" ht="15" customHeight="1" x14ac:dyDescent="0.25">
      <c r="A132" s="307"/>
      <c r="B132" s="186"/>
      <c r="C132" s="308"/>
      <c r="D132" s="186"/>
      <c r="E132" s="186" t="s">
        <v>2023</v>
      </c>
      <c r="F132" s="212">
        <v>1</v>
      </c>
      <c r="G132" s="384"/>
      <c r="H132" s="10"/>
      <c r="I132" s="10"/>
      <c r="J132" s="10"/>
      <c r="K132" s="10"/>
      <c r="L132" s="10"/>
      <c r="M132" s="10"/>
      <c r="N132" s="10"/>
      <c r="O132" s="10"/>
      <c r="P132" s="10"/>
      <c r="Q132" s="8"/>
      <c r="R132" s="183"/>
    </row>
    <row r="133" spans="1:18" ht="15" customHeight="1" x14ac:dyDescent="0.25">
      <c r="A133" s="307"/>
      <c r="B133" s="186"/>
      <c r="C133" s="308"/>
      <c r="D133" s="186"/>
      <c r="E133" s="186" t="s">
        <v>1619</v>
      </c>
      <c r="F133" s="212">
        <v>0</v>
      </c>
      <c r="G133" s="384"/>
      <c r="H133" s="10"/>
      <c r="I133" s="10"/>
      <c r="J133" s="10"/>
      <c r="K133" s="10"/>
      <c r="L133" s="10"/>
      <c r="M133" s="10"/>
      <c r="N133" s="10"/>
      <c r="O133" s="10"/>
      <c r="P133" s="10"/>
      <c r="Q133" s="8"/>
      <c r="R133" s="183"/>
    </row>
    <row r="134" spans="1:18" ht="15" customHeight="1" x14ac:dyDescent="0.25">
      <c r="A134" s="307"/>
      <c r="B134" s="186">
        <v>5</v>
      </c>
      <c r="C134" s="308" t="s">
        <v>2024</v>
      </c>
      <c r="D134" s="186"/>
      <c r="E134" s="186" t="s">
        <v>2025</v>
      </c>
      <c r="F134" s="212">
        <v>5</v>
      </c>
      <c r="G134" s="384">
        <v>0</v>
      </c>
      <c r="H134" s="10"/>
      <c r="I134" s="10"/>
      <c r="J134" s="10"/>
      <c r="K134" s="10"/>
      <c r="L134" s="10"/>
      <c r="M134" s="10"/>
      <c r="N134" s="10"/>
      <c r="O134" s="10"/>
      <c r="P134" s="10"/>
      <c r="Q134" s="8"/>
      <c r="R134" s="183"/>
    </row>
    <row r="135" spans="1:18" ht="15" customHeight="1" x14ac:dyDescent="0.25">
      <c r="A135" s="307"/>
      <c r="B135" s="186"/>
      <c r="C135" s="308"/>
      <c r="D135" s="186"/>
      <c r="E135" s="313" t="s">
        <v>2026</v>
      </c>
      <c r="F135" s="311">
        <v>3</v>
      </c>
      <c r="G135" s="386"/>
      <c r="H135" s="10"/>
      <c r="I135" s="387"/>
      <c r="J135" s="387"/>
      <c r="K135" s="387"/>
      <c r="L135" s="387"/>
      <c r="M135" s="387"/>
      <c r="N135" s="387"/>
      <c r="O135" s="387"/>
      <c r="P135" s="387"/>
      <c r="Q135" s="8"/>
      <c r="R135" s="183"/>
    </row>
    <row r="136" spans="1:18" ht="15" customHeight="1" x14ac:dyDescent="0.25">
      <c r="A136" s="307"/>
      <c r="B136" s="186"/>
      <c r="C136" s="389"/>
      <c r="D136" s="390"/>
      <c r="E136" s="313" t="s">
        <v>1619</v>
      </c>
      <c r="F136" s="311">
        <v>0</v>
      </c>
      <c r="G136" s="386"/>
      <c r="H136" s="10"/>
      <c r="I136" s="387"/>
      <c r="J136" s="387"/>
      <c r="K136" s="387"/>
      <c r="L136" s="387"/>
      <c r="M136" s="387"/>
      <c r="N136" s="387"/>
      <c r="O136" s="387"/>
      <c r="P136" s="387"/>
      <c r="Q136" s="8"/>
      <c r="R136" s="183"/>
    </row>
    <row r="137" spans="1:18" ht="15" customHeight="1" x14ac:dyDescent="0.25">
      <c r="A137" s="725">
        <v>6</v>
      </c>
      <c r="B137" s="517"/>
      <c r="C137" s="726" t="s">
        <v>2027</v>
      </c>
      <c r="D137" s="517"/>
      <c r="E137" s="186" t="s">
        <v>2019</v>
      </c>
      <c r="F137" s="311">
        <v>5</v>
      </c>
      <c r="G137" s="386">
        <v>5</v>
      </c>
      <c r="H137" s="387"/>
      <c r="I137" s="387"/>
      <c r="J137" s="387"/>
      <c r="K137" s="387"/>
      <c r="L137" s="387"/>
      <c r="M137" s="387"/>
      <c r="N137" s="387"/>
      <c r="O137" s="387"/>
      <c r="P137" s="387"/>
      <c r="Q137" s="8"/>
      <c r="R137" s="183"/>
    </row>
    <row r="138" spans="1:18" ht="15" customHeight="1" x14ac:dyDescent="0.25">
      <c r="A138" s="307"/>
      <c r="B138" s="391"/>
      <c r="C138" s="392"/>
      <c r="D138" s="393"/>
      <c r="E138" s="186" t="s">
        <v>2020</v>
      </c>
      <c r="F138" s="311">
        <v>4</v>
      </c>
      <c r="G138" s="386"/>
      <c r="H138" s="10"/>
      <c r="I138" s="387"/>
      <c r="J138" s="387"/>
      <c r="K138" s="387"/>
      <c r="L138" s="387"/>
      <c r="M138" s="387"/>
      <c r="N138" s="387"/>
      <c r="O138" s="387"/>
      <c r="P138" s="387"/>
      <c r="Q138" s="8"/>
      <c r="R138" s="183"/>
    </row>
    <row r="139" spans="1:18" ht="15" customHeight="1" x14ac:dyDescent="0.25">
      <c r="A139" s="307"/>
      <c r="B139" s="186"/>
      <c r="C139" s="394"/>
      <c r="D139" s="313"/>
      <c r="E139" s="186" t="s">
        <v>2021</v>
      </c>
      <c r="F139" s="311">
        <v>3</v>
      </c>
      <c r="G139" s="386"/>
      <c r="H139" s="10"/>
      <c r="I139" s="387"/>
      <c r="J139" s="387"/>
      <c r="K139" s="387"/>
      <c r="L139" s="387"/>
      <c r="M139" s="387"/>
      <c r="N139" s="387"/>
      <c r="O139" s="387"/>
      <c r="P139" s="387"/>
      <c r="Q139" s="8"/>
      <c r="R139" s="183"/>
    </row>
    <row r="140" spans="1:18" ht="15" customHeight="1" x14ac:dyDescent="0.25">
      <c r="A140" s="727"/>
      <c r="B140" s="517"/>
      <c r="C140" s="308"/>
      <c r="D140" s="186"/>
      <c r="E140" s="186" t="s">
        <v>2022</v>
      </c>
      <c r="F140" s="311">
        <v>2</v>
      </c>
      <c r="G140" s="386"/>
      <c r="H140" s="10"/>
      <c r="I140" s="387"/>
      <c r="J140" s="387"/>
      <c r="K140" s="387"/>
      <c r="L140" s="387"/>
      <c r="M140" s="387"/>
      <c r="N140" s="387"/>
      <c r="O140" s="387"/>
      <c r="P140" s="387"/>
      <c r="Q140" s="8"/>
      <c r="R140" s="183"/>
    </row>
    <row r="141" spans="1:18" ht="15" customHeight="1" x14ac:dyDescent="0.25">
      <c r="A141" s="307"/>
      <c r="B141" s="186"/>
      <c r="C141" s="308"/>
      <c r="D141" s="186"/>
      <c r="E141" s="186" t="s">
        <v>2023</v>
      </c>
      <c r="F141" s="311">
        <v>1</v>
      </c>
      <c r="G141" s="386"/>
      <c r="H141" s="10"/>
      <c r="I141" s="387"/>
      <c r="J141" s="387"/>
      <c r="K141" s="387"/>
      <c r="L141" s="387"/>
      <c r="M141" s="387"/>
      <c r="N141" s="387"/>
      <c r="O141" s="387"/>
      <c r="P141" s="387"/>
      <c r="Q141" s="8"/>
      <c r="R141" s="183"/>
    </row>
    <row r="142" spans="1:18" ht="15" customHeight="1" x14ac:dyDescent="0.25">
      <c r="A142" s="307"/>
      <c r="B142" s="186"/>
      <c r="C142" s="308"/>
      <c r="D142" s="186"/>
      <c r="E142" s="186" t="s">
        <v>1619</v>
      </c>
      <c r="F142" s="311">
        <v>0</v>
      </c>
      <c r="G142" s="386"/>
      <c r="H142" s="10"/>
      <c r="I142" s="387"/>
      <c r="J142" s="387"/>
      <c r="K142" s="387"/>
      <c r="L142" s="387"/>
      <c r="M142" s="387"/>
      <c r="N142" s="387"/>
      <c r="O142" s="387"/>
      <c r="P142" s="387"/>
      <c r="Q142" s="8"/>
      <c r="R142" s="183"/>
    </row>
    <row r="143" spans="1:18" ht="15" customHeight="1" x14ac:dyDescent="0.25">
      <c r="A143" s="307" t="s">
        <v>116</v>
      </c>
      <c r="B143" s="186">
        <v>7</v>
      </c>
      <c r="C143" s="308" t="s">
        <v>2028</v>
      </c>
      <c r="D143" s="186"/>
      <c r="E143" s="186" t="s">
        <v>1621</v>
      </c>
      <c r="F143" s="212">
        <v>2</v>
      </c>
      <c r="G143" s="384">
        <v>2</v>
      </c>
      <c r="H143" s="10"/>
      <c r="I143" s="10"/>
      <c r="J143" s="10"/>
      <c r="K143" s="10"/>
      <c r="L143" s="10"/>
      <c r="M143" s="10"/>
      <c r="N143" s="10"/>
      <c r="O143" s="10"/>
      <c r="P143" s="10"/>
      <c r="Q143" s="8"/>
      <c r="R143" s="183"/>
    </row>
    <row r="144" spans="1:18" ht="15" customHeight="1" x14ac:dyDescent="0.25">
      <c r="A144" s="727"/>
      <c r="B144" s="517"/>
      <c r="C144" s="308"/>
      <c r="D144" s="186"/>
      <c r="E144" s="186" t="s">
        <v>1619</v>
      </c>
      <c r="F144" s="212">
        <v>0</v>
      </c>
      <c r="G144" s="384"/>
      <c r="H144" s="10"/>
      <c r="I144" s="10"/>
      <c r="J144" s="10"/>
      <c r="K144" s="10"/>
      <c r="L144" s="10"/>
      <c r="M144" s="10"/>
      <c r="N144" s="10"/>
      <c r="O144" s="10"/>
      <c r="P144" s="10"/>
      <c r="Q144" s="8"/>
      <c r="R144" s="183"/>
    </row>
    <row r="145" spans="1:18" ht="15" customHeight="1" x14ac:dyDescent="0.25">
      <c r="A145" s="308"/>
      <c r="B145" s="186"/>
      <c r="C145" s="308"/>
      <c r="D145" s="186"/>
      <c r="E145" s="313"/>
      <c r="F145" s="311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3"/>
    </row>
    <row r="146" spans="1:18" ht="15" customHeight="1" x14ac:dyDescent="0.25">
      <c r="A146" s="680" t="s">
        <v>1596</v>
      </c>
      <c r="B146" s="516"/>
      <c r="C146" s="516"/>
      <c r="D146" s="517"/>
      <c r="E146" s="211"/>
      <c r="F146" s="212">
        <v>100</v>
      </c>
      <c r="G146" s="187">
        <f t="shared" ref="G146:Q146" si="6">SUM(G15:G144)</f>
        <v>64</v>
      </c>
      <c r="H146" s="187">
        <f t="shared" si="6"/>
        <v>0</v>
      </c>
      <c r="I146" s="187">
        <f t="shared" si="6"/>
        <v>0</v>
      </c>
      <c r="J146" s="187">
        <f t="shared" si="6"/>
        <v>0</v>
      </c>
      <c r="K146" s="187">
        <f t="shared" si="6"/>
        <v>0</v>
      </c>
      <c r="L146" s="187">
        <f t="shared" si="6"/>
        <v>0</v>
      </c>
      <c r="M146" s="187">
        <f t="shared" si="6"/>
        <v>0</v>
      </c>
      <c r="N146" s="187">
        <f t="shared" si="6"/>
        <v>0</v>
      </c>
      <c r="O146" s="187">
        <f t="shared" si="6"/>
        <v>0</v>
      </c>
      <c r="P146" s="187">
        <f t="shared" si="6"/>
        <v>0</v>
      </c>
      <c r="Q146" s="187">
        <f t="shared" si="6"/>
        <v>0</v>
      </c>
      <c r="R146" s="183"/>
    </row>
    <row r="147" spans="1:18" ht="15" customHeight="1" x14ac:dyDescent="0.25">
      <c r="A147" s="680" t="s">
        <v>1415</v>
      </c>
      <c r="B147" s="516"/>
      <c r="C147" s="516"/>
      <c r="D147" s="517"/>
      <c r="E147" s="211"/>
      <c r="F147" s="212"/>
      <c r="G147" s="213" t="str">
        <f t="shared" ref="G147:P147" si="7">IF(G146&gt;=90,"I",IF(G146&gt;=70,"II",IF(G146&gt;=50,"III",IF(G146&gt;=1,"IV"," "))))</f>
        <v>III</v>
      </c>
      <c r="H147" s="213" t="str">
        <f t="shared" si="7"/>
        <v xml:space="preserve"> </v>
      </c>
      <c r="I147" s="213" t="str">
        <f t="shared" si="7"/>
        <v xml:space="preserve"> </v>
      </c>
      <c r="J147" s="213" t="str">
        <f t="shared" si="7"/>
        <v xml:space="preserve"> </v>
      </c>
      <c r="K147" s="213" t="str">
        <f t="shared" si="7"/>
        <v xml:space="preserve"> </v>
      </c>
      <c r="L147" s="213" t="str">
        <f t="shared" si="7"/>
        <v xml:space="preserve"> </v>
      </c>
      <c r="M147" s="213" t="str">
        <f t="shared" si="7"/>
        <v xml:space="preserve"> </v>
      </c>
      <c r="N147" s="213" t="str">
        <f t="shared" si="7"/>
        <v xml:space="preserve"> </v>
      </c>
      <c r="O147" s="213" t="str">
        <f t="shared" si="7"/>
        <v xml:space="preserve"> </v>
      </c>
      <c r="P147" s="213" t="str">
        <f t="shared" si="7"/>
        <v xml:space="preserve"> </v>
      </c>
      <c r="Q147" s="213" t="str">
        <f>IF(Q146&gt;=95,"I",IF(Q146&gt;=75,"II",IF(Q146&gt;=60,"III",IF(Q146&gt;=1,"IV"," "))))</f>
        <v xml:space="preserve"> </v>
      </c>
      <c r="R147" s="183"/>
    </row>
    <row r="148" spans="1:18" ht="12.75" customHeight="1" x14ac:dyDescent="0.2"/>
    <row r="149" spans="1:18" ht="15" customHeight="1" x14ac:dyDescent="0.25">
      <c r="C149" s="220" t="s">
        <v>1074</v>
      </c>
      <c r="D149" s="220" t="s">
        <v>2029</v>
      </c>
      <c r="E149" s="221" t="s">
        <v>1075</v>
      </c>
      <c r="F149" s="606" t="s">
        <v>896</v>
      </c>
      <c r="G149" s="516"/>
      <c r="H149" s="516"/>
      <c r="I149" s="516"/>
      <c r="J149" s="516"/>
      <c r="K149" s="188" t="s">
        <v>897</v>
      </c>
      <c r="L149" s="8">
        <f t="shared" ref="L149:L152" si="8">V14+V21</f>
        <v>0</v>
      </c>
      <c r="M149" s="395"/>
      <c r="N149" s="201"/>
      <c r="O149" s="201"/>
      <c r="P149" s="201"/>
    </row>
    <row r="150" spans="1:18" ht="15" customHeight="1" x14ac:dyDescent="0.25">
      <c r="D150" s="220" t="s">
        <v>2030</v>
      </c>
      <c r="E150" s="221" t="s">
        <v>1077</v>
      </c>
      <c r="F150" s="606" t="s">
        <v>896</v>
      </c>
      <c r="G150" s="516"/>
      <c r="H150" s="516"/>
      <c r="I150" s="516"/>
      <c r="J150" s="516"/>
      <c r="K150" s="188" t="s">
        <v>900</v>
      </c>
      <c r="L150" s="8">
        <f t="shared" si="8"/>
        <v>0</v>
      </c>
      <c r="M150" s="395"/>
      <c r="N150" s="201"/>
      <c r="O150" s="201"/>
      <c r="P150" s="201"/>
    </row>
    <row r="151" spans="1:18" ht="15" customHeight="1" x14ac:dyDescent="0.25">
      <c r="D151" s="220" t="s">
        <v>2031</v>
      </c>
      <c r="E151" s="221" t="s">
        <v>1079</v>
      </c>
      <c r="F151" s="606" t="s">
        <v>902</v>
      </c>
      <c r="G151" s="516"/>
      <c r="H151" s="516"/>
      <c r="I151" s="516"/>
      <c r="J151" s="516"/>
      <c r="K151" s="188" t="s">
        <v>903</v>
      </c>
      <c r="L151" s="8">
        <f t="shared" si="8"/>
        <v>1</v>
      </c>
      <c r="M151" s="395"/>
      <c r="N151" s="201"/>
      <c r="O151" s="201"/>
      <c r="P151" s="201"/>
    </row>
    <row r="152" spans="1:18" ht="15" customHeight="1" x14ac:dyDescent="0.25">
      <c r="D152" s="220" t="s">
        <v>2032</v>
      </c>
      <c r="E152" s="221" t="s">
        <v>1081</v>
      </c>
      <c r="F152" s="603" t="s">
        <v>896</v>
      </c>
      <c r="G152" s="531"/>
      <c r="H152" s="531"/>
      <c r="I152" s="531"/>
      <c r="J152" s="531"/>
      <c r="K152" s="194" t="s">
        <v>906</v>
      </c>
      <c r="L152" s="8">
        <f t="shared" si="8"/>
        <v>0</v>
      </c>
      <c r="M152" s="395"/>
      <c r="N152" s="201"/>
      <c r="O152" s="201"/>
      <c r="P152" s="201"/>
    </row>
    <row r="153" spans="1:18" ht="12.75" customHeight="1" x14ac:dyDescent="0.2">
      <c r="F153" s="604" t="s">
        <v>908</v>
      </c>
      <c r="G153" s="516"/>
      <c r="H153" s="516"/>
      <c r="I153" s="516"/>
      <c r="J153" s="516"/>
      <c r="K153" s="223"/>
      <c r="L153" s="190">
        <f>SUM(L149:L152)</f>
        <v>1</v>
      </c>
      <c r="M153" s="396"/>
      <c r="N153" s="397"/>
      <c r="O153" s="397"/>
      <c r="P153" s="397"/>
    </row>
    <row r="154" spans="1:18" ht="12.75" customHeight="1" x14ac:dyDescent="0.2">
      <c r="C154" s="128"/>
      <c r="D154" s="128"/>
    </row>
    <row r="155" spans="1:18" ht="12.75" customHeight="1" x14ac:dyDescent="0.2">
      <c r="C155" s="128"/>
      <c r="D155" s="128"/>
    </row>
    <row r="156" spans="1:18" ht="12.75" customHeight="1" x14ac:dyDescent="0.2"/>
    <row r="157" spans="1:18" ht="12.75" customHeight="1" x14ac:dyDescent="0.2"/>
    <row r="158" spans="1:18" ht="12.75" customHeight="1" x14ac:dyDescent="0.2"/>
    <row r="159" spans="1:18" ht="12.75" customHeight="1" x14ac:dyDescent="0.2"/>
    <row r="160" spans="1:18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47">
    <mergeCell ref="F152:J152"/>
    <mergeCell ref="F153:J153"/>
    <mergeCell ref="A14:B14"/>
    <mergeCell ref="A19:B19"/>
    <mergeCell ref="A36:B36"/>
    <mergeCell ref="A137:B137"/>
    <mergeCell ref="C137:D137"/>
    <mergeCell ref="A140:B140"/>
    <mergeCell ref="A144:B144"/>
    <mergeCell ref="A146:D146"/>
    <mergeCell ref="A147:D147"/>
    <mergeCell ref="F149:J149"/>
    <mergeCell ref="F150:J150"/>
    <mergeCell ref="F151:J151"/>
    <mergeCell ref="K4:K8"/>
    <mergeCell ref="L4:L8"/>
    <mergeCell ref="M4:M8"/>
    <mergeCell ref="N4:N8"/>
    <mergeCell ref="O4:O8"/>
    <mergeCell ref="P4:P8"/>
    <mergeCell ref="G12:Q12"/>
    <mergeCell ref="A1:AA1"/>
    <mergeCell ref="A2:AA2"/>
    <mergeCell ref="G4:G8"/>
    <mergeCell ref="H4:H8"/>
    <mergeCell ref="I4:I8"/>
    <mergeCell ref="J4:J8"/>
    <mergeCell ref="T4:T8"/>
    <mergeCell ref="F4:F8"/>
    <mergeCell ref="A8:B8"/>
    <mergeCell ref="C8:D8"/>
    <mergeCell ref="A12:B12"/>
    <mergeCell ref="C12:D12"/>
    <mergeCell ref="E12:E14"/>
    <mergeCell ref="F12:F14"/>
    <mergeCell ref="S21:T21"/>
    <mergeCell ref="S22:T22"/>
    <mergeCell ref="S23:T23"/>
    <mergeCell ref="S24:T24"/>
    <mergeCell ref="S25:T25"/>
    <mergeCell ref="S17:T17"/>
    <mergeCell ref="S18:T18"/>
    <mergeCell ref="Q4:Q8"/>
    <mergeCell ref="S4:S8"/>
    <mergeCell ref="S14:T14"/>
    <mergeCell ref="S15:T15"/>
    <mergeCell ref="S16:T16"/>
  </mergeCells>
  <pageMargins left="0.7" right="0.7" top="0.75" bottom="0.75" header="0" footer="0"/>
  <pageSetup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1000"/>
  <sheetViews>
    <sheetView workbookViewId="0">
      <selection sqref="A1:E1"/>
    </sheetView>
  </sheetViews>
  <sheetFormatPr defaultColWidth="12.7109375" defaultRowHeight="15" customHeight="1" x14ac:dyDescent="0.2"/>
  <cols>
    <col min="1" max="1" width="3.7109375" customWidth="1"/>
    <col min="2" max="2" width="37" customWidth="1"/>
    <col min="3" max="3" width="25.140625" customWidth="1"/>
    <col min="4" max="4" width="8" customWidth="1"/>
    <col min="5" max="5" width="14.42578125" customWidth="1"/>
    <col min="6" max="26" width="8" customWidth="1"/>
  </cols>
  <sheetData>
    <row r="1" spans="1:5" ht="15" customHeight="1" x14ac:dyDescent="0.25">
      <c r="A1" s="671" t="s">
        <v>2033</v>
      </c>
      <c r="B1" s="511"/>
      <c r="C1" s="511"/>
      <c r="D1" s="511"/>
      <c r="E1" s="511"/>
    </row>
    <row r="2" spans="1:5" ht="15" customHeight="1" x14ac:dyDescent="0.25">
      <c r="A2" s="671" t="s">
        <v>2034</v>
      </c>
      <c r="B2" s="511"/>
      <c r="C2" s="511"/>
      <c r="D2" s="511"/>
      <c r="E2" s="511"/>
    </row>
    <row r="3" spans="1:5" ht="15" customHeight="1" x14ac:dyDescent="0.25">
      <c r="A3" s="285"/>
      <c r="B3" s="285"/>
      <c r="C3" s="285"/>
      <c r="D3" s="285"/>
      <c r="E3" s="285"/>
    </row>
    <row r="4" spans="1:5" ht="15" customHeight="1" x14ac:dyDescent="0.25">
      <c r="A4" s="285"/>
      <c r="B4" s="285"/>
      <c r="C4" s="285"/>
      <c r="D4" s="285"/>
      <c r="E4" s="285"/>
    </row>
    <row r="5" spans="1:5" ht="12.75" customHeight="1" x14ac:dyDescent="0.2"/>
    <row r="6" spans="1:5" ht="15" customHeight="1" x14ac:dyDescent="0.25">
      <c r="B6" s="705" t="s">
        <v>887</v>
      </c>
      <c r="C6" s="517"/>
      <c r="D6" s="348"/>
    </row>
    <row r="7" spans="1:5" ht="15" customHeight="1" x14ac:dyDescent="0.25">
      <c r="B7" s="705" t="s">
        <v>888</v>
      </c>
      <c r="C7" s="517"/>
      <c r="D7" s="348"/>
    </row>
    <row r="8" spans="1:5" ht="15" customHeight="1" x14ac:dyDescent="0.25">
      <c r="B8" s="705" t="s">
        <v>889</v>
      </c>
      <c r="C8" s="517"/>
      <c r="D8" s="348"/>
    </row>
    <row r="9" spans="1:5" ht="12.75" customHeight="1" x14ac:dyDescent="0.2">
      <c r="A9" s="296" t="s">
        <v>1</v>
      </c>
      <c r="B9" s="296" t="s">
        <v>890</v>
      </c>
      <c r="C9" s="398" t="s">
        <v>1749</v>
      </c>
      <c r="D9" s="296" t="s">
        <v>2035</v>
      </c>
      <c r="E9" s="296" t="s">
        <v>2036</v>
      </c>
    </row>
    <row r="10" spans="1:5" ht="12.75" customHeight="1" x14ac:dyDescent="0.2">
      <c r="A10" s="190" t="s">
        <v>897</v>
      </c>
      <c r="B10" s="190" t="s">
        <v>2037</v>
      </c>
      <c r="C10" s="8"/>
      <c r="D10" s="8"/>
      <c r="E10" s="37" t="s">
        <v>116</v>
      </c>
    </row>
    <row r="11" spans="1:5" ht="12.75" customHeight="1" x14ac:dyDescent="0.2">
      <c r="A11" s="290">
        <v>1</v>
      </c>
      <c r="B11" s="8" t="s">
        <v>2038</v>
      </c>
      <c r="C11" s="8" t="s">
        <v>762</v>
      </c>
      <c r="D11" s="37">
        <v>3</v>
      </c>
      <c r="E11" s="37"/>
    </row>
    <row r="12" spans="1:5" ht="12.75" customHeight="1" x14ac:dyDescent="0.2">
      <c r="A12" s="8"/>
      <c r="B12" s="8"/>
      <c r="C12" s="8" t="s">
        <v>1899</v>
      </c>
      <c r="D12" s="37">
        <v>0</v>
      </c>
      <c r="E12" s="37"/>
    </row>
    <row r="13" spans="1:5" ht="12.75" customHeight="1" x14ac:dyDescent="0.2">
      <c r="A13" s="8"/>
      <c r="B13" s="8"/>
      <c r="C13" s="8"/>
      <c r="D13" s="37"/>
      <c r="E13" s="37"/>
    </row>
    <row r="14" spans="1:5" ht="12.75" customHeight="1" x14ac:dyDescent="0.2">
      <c r="A14" s="290">
        <v>2</v>
      </c>
      <c r="B14" s="8" t="s">
        <v>2039</v>
      </c>
      <c r="C14" s="8" t="s">
        <v>762</v>
      </c>
      <c r="D14" s="37">
        <v>2</v>
      </c>
      <c r="E14" s="37"/>
    </row>
    <row r="15" spans="1:5" ht="12.75" customHeight="1" x14ac:dyDescent="0.2">
      <c r="A15" s="8"/>
      <c r="B15" s="8" t="s">
        <v>2040</v>
      </c>
      <c r="C15" s="8" t="s">
        <v>2041</v>
      </c>
      <c r="D15" s="37">
        <v>0</v>
      </c>
      <c r="E15" s="37"/>
    </row>
    <row r="16" spans="1:5" ht="12.75" customHeight="1" x14ac:dyDescent="0.2">
      <c r="A16" s="8"/>
      <c r="B16" s="8"/>
      <c r="C16" s="37"/>
      <c r="D16" s="37"/>
      <c r="E16" s="37"/>
    </row>
    <row r="17" spans="1:5" ht="12.75" customHeight="1" x14ac:dyDescent="0.2">
      <c r="A17" s="290">
        <v>3</v>
      </c>
      <c r="B17" s="8" t="s">
        <v>2042</v>
      </c>
      <c r="C17" s="8" t="s">
        <v>2043</v>
      </c>
      <c r="D17" s="37">
        <v>3</v>
      </c>
      <c r="E17" s="37"/>
    </row>
    <row r="18" spans="1:5" ht="12.75" customHeight="1" x14ac:dyDescent="0.2">
      <c r="A18" s="8"/>
      <c r="B18" s="8"/>
      <c r="C18" s="8" t="s">
        <v>1899</v>
      </c>
      <c r="D18" s="37">
        <v>0</v>
      </c>
      <c r="E18" s="37"/>
    </row>
    <row r="19" spans="1:5" ht="12.75" customHeight="1" x14ac:dyDescent="0.2">
      <c r="A19" s="8"/>
      <c r="B19" s="8"/>
      <c r="C19" s="8"/>
      <c r="D19" s="37"/>
      <c r="E19" s="37"/>
    </row>
    <row r="20" spans="1:5" ht="12.75" customHeight="1" x14ac:dyDescent="0.2">
      <c r="A20" s="290">
        <v>4</v>
      </c>
      <c r="B20" s="8" t="s">
        <v>2044</v>
      </c>
      <c r="C20" s="8" t="s">
        <v>762</v>
      </c>
      <c r="D20" s="37">
        <v>2</v>
      </c>
      <c r="E20" s="37"/>
    </row>
    <row r="21" spans="1:5" ht="12.75" customHeight="1" x14ac:dyDescent="0.2">
      <c r="A21" s="8"/>
      <c r="B21" s="8" t="s">
        <v>2045</v>
      </c>
      <c r="C21" s="8" t="s">
        <v>1899</v>
      </c>
      <c r="D21" s="37">
        <v>0</v>
      </c>
      <c r="E21" s="37"/>
    </row>
    <row r="22" spans="1:5" ht="12.75" customHeight="1" x14ac:dyDescent="0.2">
      <c r="A22" s="8"/>
      <c r="B22" s="8"/>
      <c r="C22" s="8"/>
      <c r="D22" s="37"/>
      <c r="E22" s="37"/>
    </row>
    <row r="23" spans="1:5" ht="12.75" customHeight="1" x14ac:dyDescent="0.2">
      <c r="A23" s="190" t="s">
        <v>900</v>
      </c>
      <c r="B23" s="190" t="s">
        <v>2046</v>
      </c>
      <c r="C23" s="8"/>
      <c r="D23" s="37"/>
      <c r="E23" s="37"/>
    </row>
    <row r="24" spans="1:5" ht="12.75" customHeight="1" x14ac:dyDescent="0.2">
      <c r="A24" s="190" t="s">
        <v>898</v>
      </c>
      <c r="B24" s="190" t="s">
        <v>2047</v>
      </c>
      <c r="C24" s="8"/>
      <c r="D24" s="37"/>
      <c r="E24" s="37"/>
    </row>
    <row r="25" spans="1:5" ht="12.75" customHeight="1" x14ac:dyDescent="0.2">
      <c r="A25" s="190"/>
      <c r="B25" s="190"/>
      <c r="C25" s="8"/>
      <c r="D25" s="37"/>
      <c r="E25" s="37"/>
    </row>
    <row r="26" spans="1:5" ht="12.75" customHeight="1" x14ac:dyDescent="0.2">
      <c r="A26" s="399">
        <v>1</v>
      </c>
      <c r="B26" s="187" t="s">
        <v>2048</v>
      </c>
      <c r="C26" s="187" t="s">
        <v>2049</v>
      </c>
      <c r="D26" s="185">
        <v>2</v>
      </c>
      <c r="E26" s="37"/>
    </row>
    <row r="27" spans="1:5" ht="12.75" customHeight="1" x14ac:dyDescent="0.2">
      <c r="A27" s="187"/>
      <c r="B27" s="187"/>
      <c r="C27" s="187" t="s">
        <v>2050</v>
      </c>
      <c r="D27" s="185">
        <v>1</v>
      </c>
      <c r="E27" s="37"/>
    </row>
    <row r="28" spans="1:5" ht="12.75" customHeight="1" x14ac:dyDescent="0.2">
      <c r="A28" s="187"/>
      <c r="B28" s="187"/>
      <c r="C28" s="187" t="s">
        <v>1899</v>
      </c>
      <c r="D28" s="185">
        <v>0</v>
      </c>
      <c r="E28" s="37"/>
    </row>
    <row r="29" spans="1:5" ht="12.75" customHeight="1" x14ac:dyDescent="0.2">
      <c r="A29" s="290">
        <v>2</v>
      </c>
      <c r="B29" s="8" t="s">
        <v>2051</v>
      </c>
      <c r="C29" s="8"/>
      <c r="D29" s="37"/>
      <c r="E29" s="37"/>
    </row>
    <row r="30" spans="1:5" ht="12.75" customHeight="1" x14ac:dyDescent="0.2">
      <c r="A30" s="8"/>
      <c r="B30" s="8" t="s">
        <v>2052</v>
      </c>
      <c r="C30" s="8" t="s">
        <v>2053</v>
      </c>
      <c r="D30" s="37">
        <v>2</v>
      </c>
      <c r="E30" s="37"/>
    </row>
    <row r="31" spans="1:5" ht="12.75" customHeight="1" x14ac:dyDescent="0.2">
      <c r="A31" s="8"/>
      <c r="B31" s="8"/>
      <c r="C31" s="8" t="s">
        <v>2054</v>
      </c>
      <c r="D31" s="37">
        <v>1</v>
      </c>
      <c r="E31" s="37"/>
    </row>
    <row r="32" spans="1:5" ht="12.75" customHeight="1" x14ac:dyDescent="0.2">
      <c r="A32" s="8"/>
      <c r="B32" s="8"/>
      <c r="C32" s="8" t="s">
        <v>2055</v>
      </c>
      <c r="D32" s="37">
        <v>0</v>
      </c>
      <c r="E32" s="37"/>
    </row>
    <row r="33" spans="1:5" ht="12.75" customHeight="1" x14ac:dyDescent="0.2">
      <c r="A33" s="8"/>
      <c r="B33" s="8"/>
      <c r="C33" s="8"/>
      <c r="D33" s="37"/>
      <c r="E33" s="37"/>
    </row>
    <row r="34" spans="1:5" ht="12.75" customHeight="1" x14ac:dyDescent="0.2">
      <c r="A34" s="8"/>
      <c r="B34" s="8" t="s">
        <v>2056</v>
      </c>
      <c r="C34" s="8" t="s">
        <v>2057</v>
      </c>
      <c r="D34" s="37">
        <v>2</v>
      </c>
      <c r="E34" s="37"/>
    </row>
    <row r="35" spans="1:5" ht="12.75" customHeight="1" x14ac:dyDescent="0.2">
      <c r="A35" s="8"/>
      <c r="B35" s="8" t="s">
        <v>2058</v>
      </c>
      <c r="C35" s="8" t="s">
        <v>2059</v>
      </c>
      <c r="D35" s="37">
        <v>1</v>
      </c>
      <c r="E35" s="37"/>
    </row>
    <row r="36" spans="1:5" ht="12.75" customHeight="1" x14ac:dyDescent="0.2">
      <c r="A36" s="8"/>
      <c r="B36" s="8" t="s">
        <v>2060</v>
      </c>
      <c r="C36" s="8" t="s">
        <v>1619</v>
      </c>
      <c r="D36" s="37">
        <v>0</v>
      </c>
      <c r="E36" s="37"/>
    </row>
    <row r="37" spans="1:5" ht="12.75" customHeight="1" x14ac:dyDescent="0.2">
      <c r="A37" s="8"/>
      <c r="B37" s="8" t="s">
        <v>2061</v>
      </c>
      <c r="C37" s="8"/>
      <c r="D37" s="37"/>
      <c r="E37" s="37"/>
    </row>
    <row r="38" spans="1:5" ht="12.75" customHeight="1" x14ac:dyDescent="0.2">
      <c r="A38" s="8"/>
      <c r="B38" s="8" t="s">
        <v>2062</v>
      </c>
      <c r="C38" s="8"/>
      <c r="D38" s="37"/>
      <c r="E38" s="37"/>
    </row>
    <row r="39" spans="1:5" ht="12.75" customHeight="1" x14ac:dyDescent="0.2">
      <c r="A39" s="8"/>
      <c r="B39" s="8" t="s">
        <v>2063</v>
      </c>
      <c r="C39" s="8"/>
      <c r="D39" s="37"/>
      <c r="E39" s="37"/>
    </row>
    <row r="40" spans="1:5" ht="12.75" customHeight="1" x14ac:dyDescent="0.2">
      <c r="A40" s="8"/>
      <c r="B40" s="8" t="s">
        <v>2064</v>
      </c>
      <c r="C40" s="8"/>
      <c r="D40" s="37"/>
      <c r="E40" s="37"/>
    </row>
    <row r="41" spans="1:5" ht="12.75" customHeight="1" x14ac:dyDescent="0.2">
      <c r="A41" s="8"/>
      <c r="B41" s="8"/>
      <c r="C41" s="8"/>
      <c r="D41" s="37"/>
      <c r="E41" s="37"/>
    </row>
    <row r="42" spans="1:5" ht="12.75" customHeight="1" x14ac:dyDescent="0.2">
      <c r="A42" s="8"/>
      <c r="B42" s="8" t="s">
        <v>2065</v>
      </c>
      <c r="C42" s="8" t="s">
        <v>2066</v>
      </c>
      <c r="D42" s="37">
        <v>2</v>
      </c>
      <c r="E42" s="37"/>
    </row>
    <row r="43" spans="1:5" ht="12.75" customHeight="1" x14ac:dyDescent="0.2">
      <c r="A43" s="8"/>
      <c r="B43" s="8"/>
      <c r="C43" s="8" t="s">
        <v>2067</v>
      </c>
      <c r="D43" s="37">
        <v>1</v>
      </c>
      <c r="E43" s="37"/>
    </row>
    <row r="44" spans="1:5" ht="12.75" customHeight="1" x14ac:dyDescent="0.2">
      <c r="A44" s="8"/>
      <c r="B44" s="8"/>
      <c r="C44" s="8" t="s">
        <v>2055</v>
      </c>
      <c r="D44" s="37">
        <v>0</v>
      </c>
      <c r="E44" s="37"/>
    </row>
    <row r="45" spans="1:5" ht="12.75" customHeight="1" x14ac:dyDescent="0.2">
      <c r="A45" s="8"/>
      <c r="B45" s="8"/>
      <c r="C45" s="8"/>
      <c r="D45" s="37"/>
      <c r="E45" s="37"/>
    </row>
    <row r="46" spans="1:5" ht="12.75" customHeight="1" x14ac:dyDescent="0.2">
      <c r="A46" s="8" t="s">
        <v>2068</v>
      </c>
      <c r="B46" s="8" t="s">
        <v>2069</v>
      </c>
      <c r="C46" s="8" t="s">
        <v>2070</v>
      </c>
      <c r="D46" s="37">
        <v>2</v>
      </c>
      <c r="E46" s="37"/>
    </row>
    <row r="47" spans="1:5" ht="12.75" customHeight="1" x14ac:dyDescent="0.2">
      <c r="A47" s="8"/>
      <c r="B47" s="8" t="s">
        <v>2071</v>
      </c>
      <c r="C47" s="8" t="s">
        <v>2072</v>
      </c>
      <c r="D47" s="37">
        <v>1</v>
      </c>
      <c r="E47" s="37"/>
    </row>
    <row r="48" spans="1:5" ht="12.75" customHeight="1" x14ac:dyDescent="0.2">
      <c r="A48" s="8"/>
      <c r="B48" s="8"/>
      <c r="C48" s="8" t="s">
        <v>2055</v>
      </c>
      <c r="D48" s="37">
        <v>0</v>
      </c>
      <c r="E48" s="37"/>
    </row>
    <row r="49" spans="1:5" ht="12.75" customHeight="1" x14ac:dyDescent="0.2">
      <c r="A49" s="8"/>
      <c r="B49" s="8"/>
      <c r="C49" s="8"/>
      <c r="D49" s="37"/>
      <c r="E49" s="37"/>
    </row>
    <row r="50" spans="1:5" ht="12.75" customHeight="1" x14ac:dyDescent="0.2">
      <c r="A50" s="8"/>
      <c r="B50" s="8" t="s">
        <v>2073</v>
      </c>
      <c r="C50" s="8" t="s">
        <v>2074</v>
      </c>
      <c r="D50" s="37">
        <v>2</v>
      </c>
      <c r="E50" s="37"/>
    </row>
    <row r="51" spans="1:5" ht="12.75" customHeight="1" x14ac:dyDescent="0.2">
      <c r="A51" s="8"/>
      <c r="B51" s="8" t="s">
        <v>2075</v>
      </c>
      <c r="C51" s="8" t="s">
        <v>2076</v>
      </c>
      <c r="D51" s="37">
        <v>1</v>
      </c>
      <c r="E51" s="37"/>
    </row>
    <row r="52" spans="1:5" ht="12.75" customHeight="1" x14ac:dyDescent="0.2">
      <c r="A52" s="8"/>
      <c r="B52" s="8" t="s">
        <v>2077</v>
      </c>
      <c r="C52" s="8" t="s">
        <v>2055</v>
      </c>
      <c r="D52" s="37">
        <v>0</v>
      </c>
      <c r="E52" s="37"/>
    </row>
    <row r="53" spans="1:5" ht="12.75" customHeight="1" x14ac:dyDescent="0.2">
      <c r="A53" s="8"/>
      <c r="B53" s="8" t="s">
        <v>2078</v>
      </c>
      <c r="C53" s="8"/>
      <c r="D53" s="37"/>
      <c r="E53" s="37"/>
    </row>
    <row r="54" spans="1:5" ht="12.75" customHeight="1" x14ac:dyDescent="0.2">
      <c r="A54" s="8"/>
      <c r="B54" s="8" t="s">
        <v>2079</v>
      </c>
      <c r="C54" s="8"/>
      <c r="D54" s="37"/>
      <c r="E54" s="37"/>
    </row>
    <row r="55" spans="1:5" ht="12.75" customHeight="1" x14ac:dyDescent="0.2">
      <c r="A55" s="8"/>
      <c r="B55" s="8" t="s">
        <v>2080</v>
      </c>
      <c r="C55" s="8"/>
      <c r="D55" s="37"/>
      <c r="E55" s="37"/>
    </row>
    <row r="56" spans="1:5" ht="12.75" customHeight="1" x14ac:dyDescent="0.2">
      <c r="A56" s="8"/>
      <c r="B56" s="8" t="s">
        <v>2081</v>
      </c>
      <c r="C56" s="8"/>
      <c r="D56" s="37"/>
      <c r="E56" s="37"/>
    </row>
    <row r="57" spans="1:5" ht="12.75" customHeight="1" x14ac:dyDescent="0.2">
      <c r="A57" s="8"/>
      <c r="B57" s="8" t="s">
        <v>2082</v>
      </c>
      <c r="C57" s="8"/>
      <c r="D57" s="37"/>
      <c r="E57" s="37"/>
    </row>
    <row r="58" spans="1:5" ht="12.75" customHeight="1" x14ac:dyDescent="0.2">
      <c r="A58" s="8"/>
      <c r="B58" s="8" t="s">
        <v>2083</v>
      </c>
      <c r="C58" s="8"/>
      <c r="D58" s="37"/>
      <c r="E58" s="37"/>
    </row>
    <row r="59" spans="1:5" ht="12.75" customHeight="1" x14ac:dyDescent="0.2">
      <c r="A59" s="8"/>
      <c r="B59" s="8" t="s">
        <v>2084</v>
      </c>
      <c r="C59" s="8"/>
      <c r="D59" s="37"/>
      <c r="E59" s="37"/>
    </row>
    <row r="60" spans="1:5" ht="12.75" customHeight="1" x14ac:dyDescent="0.2">
      <c r="A60" s="8"/>
      <c r="B60" s="8" t="s">
        <v>2085</v>
      </c>
      <c r="C60" s="8"/>
      <c r="D60" s="37"/>
      <c r="E60" s="37"/>
    </row>
    <row r="61" spans="1:5" ht="12.75" customHeight="1" x14ac:dyDescent="0.2">
      <c r="A61" s="8"/>
      <c r="B61" s="8" t="s">
        <v>2086</v>
      </c>
      <c r="C61" s="8"/>
      <c r="D61" s="37"/>
      <c r="E61" s="37"/>
    </row>
    <row r="62" spans="1:5" ht="12.75" customHeight="1" x14ac:dyDescent="0.2">
      <c r="A62" s="8"/>
      <c r="B62" s="8" t="s">
        <v>2087</v>
      </c>
      <c r="C62" s="8"/>
      <c r="D62" s="37"/>
      <c r="E62" s="37"/>
    </row>
    <row r="63" spans="1:5" ht="12.75" customHeight="1" x14ac:dyDescent="0.2">
      <c r="A63" s="8"/>
      <c r="B63" s="8" t="s">
        <v>2088</v>
      </c>
      <c r="C63" s="8"/>
      <c r="D63" s="37"/>
      <c r="E63" s="37"/>
    </row>
    <row r="64" spans="1:5" ht="12.75" customHeight="1" x14ac:dyDescent="0.2">
      <c r="A64" s="8"/>
      <c r="B64" s="8"/>
      <c r="C64" s="8"/>
      <c r="D64" s="37"/>
      <c r="E64" s="37"/>
    </row>
    <row r="65" spans="1:5" ht="12.75" customHeight="1" x14ac:dyDescent="0.2">
      <c r="A65" s="8"/>
      <c r="B65" s="8"/>
      <c r="C65" s="8"/>
      <c r="D65" s="37"/>
      <c r="E65" s="37"/>
    </row>
    <row r="66" spans="1:5" ht="12.75" customHeight="1" x14ac:dyDescent="0.2">
      <c r="A66" s="8"/>
      <c r="B66" s="8" t="s">
        <v>2089</v>
      </c>
      <c r="C66" s="8"/>
      <c r="D66" s="37"/>
      <c r="E66" s="37"/>
    </row>
    <row r="67" spans="1:5" ht="12.75" customHeight="1" x14ac:dyDescent="0.2">
      <c r="A67" s="8"/>
      <c r="B67" s="8" t="s">
        <v>2090</v>
      </c>
      <c r="C67" s="8" t="s">
        <v>2091</v>
      </c>
      <c r="D67" s="37">
        <v>2</v>
      </c>
      <c r="E67" s="37"/>
    </row>
    <row r="68" spans="1:5" ht="12.75" customHeight="1" x14ac:dyDescent="0.2">
      <c r="A68" s="8"/>
      <c r="B68" s="8" t="s">
        <v>2092</v>
      </c>
      <c r="C68" s="8"/>
      <c r="D68" s="37"/>
      <c r="E68" s="37"/>
    </row>
    <row r="69" spans="1:5" ht="12.75" customHeight="1" x14ac:dyDescent="0.2">
      <c r="A69" s="8"/>
      <c r="B69" s="8" t="s">
        <v>2093</v>
      </c>
      <c r="C69" s="8" t="s">
        <v>2094</v>
      </c>
      <c r="D69" s="37">
        <v>1</v>
      </c>
      <c r="E69" s="37"/>
    </row>
    <row r="70" spans="1:5" ht="12.75" customHeight="1" x14ac:dyDescent="0.2">
      <c r="A70" s="8"/>
      <c r="B70" s="8" t="s">
        <v>2095</v>
      </c>
      <c r="C70" s="8" t="s">
        <v>1899</v>
      </c>
      <c r="D70" s="37">
        <v>0</v>
      </c>
      <c r="E70" s="37"/>
    </row>
    <row r="71" spans="1:5" ht="12.75" customHeight="1" x14ac:dyDescent="0.2">
      <c r="A71" s="8"/>
      <c r="B71" s="8" t="s">
        <v>2096</v>
      </c>
      <c r="C71" s="8"/>
      <c r="D71" s="37"/>
      <c r="E71" s="37"/>
    </row>
    <row r="72" spans="1:5" ht="12.75" customHeight="1" x14ac:dyDescent="0.2">
      <c r="A72" s="8"/>
      <c r="B72" s="8" t="s">
        <v>2097</v>
      </c>
      <c r="C72" s="8"/>
      <c r="D72" s="37"/>
      <c r="E72" s="37"/>
    </row>
    <row r="73" spans="1:5" ht="12.75" customHeight="1" x14ac:dyDescent="0.2">
      <c r="A73" s="8"/>
      <c r="B73" s="8" t="s">
        <v>2098</v>
      </c>
      <c r="C73" s="8"/>
      <c r="D73" s="37"/>
      <c r="E73" s="37"/>
    </row>
    <row r="74" spans="1:5" ht="12.75" customHeight="1" x14ac:dyDescent="0.2">
      <c r="A74" s="8"/>
      <c r="B74" s="8"/>
      <c r="C74" s="8"/>
      <c r="D74" s="37"/>
      <c r="E74" s="37"/>
    </row>
    <row r="75" spans="1:5" ht="12.75" customHeight="1" x14ac:dyDescent="0.2">
      <c r="A75" s="290">
        <v>3</v>
      </c>
      <c r="B75" s="8" t="s">
        <v>2099</v>
      </c>
      <c r="C75" s="8"/>
      <c r="D75" s="37"/>
      <c r="E75" s="37"/>
    </row>
    <row r="76" spans="1:5" ht="12.75" customHeight="1" x14ac:dyDescent="0.2">
      <c r="A76" s="8"/>
      <c r="B76" s="8" t="s">
        <v>2100</v>
      </c>
      <c r="C76" s="8" t="s">
        <v>2101</v>
      </c>
      <c r="D76" s="37">
        <v>2</v>
      </c>
      <c r="E76" s="37"/>
    </row>
    <row r="77" spans="1:5" ht="12.75" customHeight="1" x14ac:dyDescent="0.2">
      <c r="A77" s="8"/>
      <c r="B77" s="8"/>
      <c r="C77" s="8" t="s">
        <v>2102</v>
      </c>
      <c r="D77" s="37">
        <v>1</v>
      </c>
      <c r="E77" s="37"/>
    </row>
    <row r="78" spans="1:5" ht="12.75" customHeight="1" x14ac:dyDescent="0.2">
      <c r="A78" s="8"/>
      <c r="B78" s="8"/>
      <c r="C78" s="8" t="s">
        <v>2055</v>
      </c>
      <c r="D78" s="37">
        <v>0</v>
      </c>
      <c r="E78" s="37"/>
    </row>
    <row r="79" spans="1:5" ht="12.75" customHeight="1" x14ac:dyDescent="0.2">
      <c r="A79" s="8"/>
      <c r="B79" s="8"/>
      <c r="C79" s="8"/>
      <c r="D79" s="37"/>
      <c r="E79" s="37"/>
    </row>
    <row r="80" spans="1:5" ht="12.75" customHeight="1" x14ac:dyDescent="0.2">
      <c r="A80" s="8"/>
      <c r="B80" s="8" t="s">
        <v>2103</v>
      </c>
      <c r="C80" s="8" t="s">
        <v>2104</v>
      </c>
      <c r="D80" s="37">
        <v>2</v>
      </c>
      <c r="E80" s="37"/>
    </row>
    <row r="81" spans="1:5" ht="12.75" customHeight="1" x14ac:dyDescent="0.2">
      <c r="A81" s="8"/>
      <c r="B81" s="8"/>
      <c r="C81" s="8" t="s">
        <v>2105</v>
      </c>
      <c r="D81" s="37">
        <v>1</v>
      </c>
      <c r="E81" s="37"/>
    </row>
    <row r="82" spans="1:5" ht="12.75" customHeight="1" x14ac:dyDescent="0.2">
      <c r="A82" s="8"/>
      <c r="B82" s="8"/>
      <c r="C82" s="8" t="s">
        <v>1899</v>
      </c>
      <c r="D82" s="37">
        <v>0</v>
      </c>
      <c r="E82" s="37"/>
    </row>
    <row r="83" spans="1:5" ht="12.75" customHeight="1" x14ac:dyDescent="0.2">
      <c r="A83" s="8"/>
      <c r="B83" s="8"/>
      <c r="C83" s="8"/>
      <c r="D83" s="37"/>
      <c r="E83" s="37"/>
    </row>
    <row r="84" spans="1:5" ht="12.75" customHeight="1" x14ac:dyDescent="0.2">
      <c r="A84" s="8"/>
      <c r="B84" s="8" t="s">
        <v>2106</v>
      </c>
      <c r="C84" s="8" t="s">
        <v>2107</v>
      </c>
      <c r="D84" s="37">
        <v>3</v>
      </c>
      <c r="E84" s="37"/>
    </row>
    <row r="85" spans="1:5" ht="12.75" customHeight="1" x14ac:dyDescent="0.2">
      <c r="A85" s="8"/>
      <c r="B85" s="8"/>
      <c r="C85" s="8" t="s">
        <v>2108</v>
      </c>
      <c r="D85" s="37">
        <v>2</v>
      </c>
      <c r="E85" s="37"/>
    </row>
    <row r="86" spans="1:5" ht="12.75" customHeight="1" x14ac:dyDescent="0.2">
      <c r="A86" s="8"/>
      <c r="B86" s="8"/>
      <c r="C86" s="8" t="s">
        <v>2109</v>
      </c>
      <c r="D86" s="37">
        <v>1</v>
      </c>
      <c r="E86" s="37"/>
    </row>
    <row r="87" spans="1:5" ht="12.75" customHeight="1" x14ac:dyDescent="0.2">
      <c r="A87" s="8"/>
      <c r="B87" s="8"/>
      <c r="C87" s="8" t="s">
        <v>2110</v>
      </c>
      <c r="D87" s="37">
        <v>0</v>
      </c>
      <c r="E87" s="37"/>
    </row>
    <row r="88" spans="1:5" ht="12.75" customHeight="1" x14ac:dyDescent="0.2">
      <c r="A88" s="8"/>
      <c r="B88" s="8"/>
      <c r="C88" s="8" t="s">
        <v>116</v>
      </c>
      <c r="D88" s="37" t="s">
        <v>116</v>
      </c>
      <c r="E88" s="37"/>
    </row>
    <row r="89" spans="1:5" ht="12.75" customHeight="1" x14ac:dyDescent="0.2">
      <c r="A89" s="8"/>
      <c r="B89" s="8" t="s">
        <v>2111</v>
      </c>
      <c r="C89" s="8" t="s">
        <v>2112</v>
      </c>
      <c r="D89" s="37">
        <v>3</v>
      </c>
      <c r="E89" s="37"/>
    </row>
    <row r="90" spans="1:5" ht="12.75" customHeight="1" x14ac:dyDescent="0.2">
      <c r="A90" s="8"/>
      <c r="B90" s="8"/>
      <c r="C90" s="8" t="s">
        <v>2108</v>
      </c>
      <c r="D90" s="37">
        <v>2</v>
      </c>
      <c r="E90" s="37"/>
    </row>
    <row r="91" spans="1:5" ht="12.75" customHeight="1" x14ac:dyDescent="0.2">
      <c r="A91" s="8"/>
      <c r="B91" s="8"/>
      <c r="C91" s="8" t="s">
        <v>2109</v>
      </c>
      <c r="D91" s="37">
        <v>1</v>
      </c>
      <c r="E91" s="37"/>
    </row>
    <row r="92" spans="1:5" ht="12.75" customHeight="1" x14ac:dyDescent="0.2">
      <c r="A92" s="8"/>
      <c r="B92" s="8"/>
      <c r="C92" s="8" t="s">
        <v>2110</v>
      </c>
      <c r="D92" s="37">
        <v>0</v>
      </c>
      <c r="E92" s="37"/>
    </row>
    <row r="93" spans="1:5" ht="12.75" customHeight="1" x14ac:dyDescent="0.2">
      <c r="A93" s="8"/>
      <c r="B93" s="8"/>
      <c r="C93" s="8"/>
      <c r="D93" s="37"/>
      <c r="E93" s="37"/>
    </row>
    <row r="94" spans="1:5" ht="12.75" customHeight="1" x14ac:dyDescent="0.2">
      <c r="A94" s="290">
        <v>4</v>
      </c>
      <c r="B94" s="8" t="s">
        <v>2113</v>
      </c>
      <c r="C94" s="8" t="s">
        <v>2114</v>
      </c>
      <c r="D94" s="37">
        <v>3</v>
      </c>
      <c r="E94" s="37"/>
    </row>
    <row r="95" spans="1:5" ht="12.75" customHeight="1" x14ac:dyDescent="0.2">
      <c r="A95" s="8"/>
      <c r="B95" s="8" t="s">
        <v>2115</v>
      </c>
      <c r="C95" s="8" t="s">
        <v>2116</v>
      </c>
      <c r="D95" s="37">
        <v>2</v>
      </c>
      <c r="E95" s="37"/>
    </row>
    <row r="96" spans="1:5" ht="12.75" customHeight="1" x14ac:dyDescent="0.2">
      <c r="A96" s="8"/>
      <c r="B96" s="8" t="s">
        <v>2117</v>
      </c>
      <c r="C96" s="8" t="s">
        <v>2118</v>
      </c>
      <c r="D96" s="37">
        <v>1</v>
      </c>
      <c r="E96" s="37"/>
    </row>
    <row r="97" spans="1:5" ht="12.75" customHeight="1" x14ac:dyDescent="0.2">
      <c r="A97" s="8"/>
      <c r="B97" s="8" t="s">
        <v>2119</v>
      </c>
      <c r="C97" s="8"/>
      <c r="D97" s="37"/>
      <c r="E97" s="37"/>
    </row>
    <row r="98" spans="1:5" ht="12.75" customHeight="1" x14ac:dyDescent="0.2">
      <c r="A98" s="8"/>
      <c r="B98" s="8"/>
      <c r="C98" s="8"/>
      <c r="D98" s="37"/>
      <c r="E98" s="37"/>
    </row>
    <row r="99" spans="1:5" ht="12.75" customHeight="1" x14ac:dyDescent="0.2">
      <c r="A99" s="190" t="s">
        <v>97</v>
      </c>
      <c r="B99" s="400" t="s">
        <v>2120</v>
      </c>
      <c r="C99" s="8"/>
      <c r="D99" s="37"/>
      <c r="E99" s="37"/>
    </row>
    <row r="100" spans="1:5" ht="12.75" customHeight="1" x14ac:dyDescent="0.2">
      <c r="A100" s="8"/>
      <c r="B100" s="8" t="s">
        <v>116</v>
      </c>
      <c r="C100" s="8"/>
      <c r="D100" s="37"/>
      <c r="E100" s="37"/>
    </row>
    <row r="101" spans="1:5" ht="12.75" customHeight="1" x14ac:dyDescent="0.2">
      <c r="A101" s="290">
        <v>1</v>
      </c>
      <c r="B101" s="8" t="s">
        <v>2121</v>
      </c>
      <c r="C101" s="401" t="s">
        <v>2122</v>
      </c>
      <c r="D101" s="185">
        <v>8</v>
      </c>
      <c r="E101" s="37"/>
    </row>
    <row r="102" spans="1:5" ht="12.75" customHeight="1" x14ac:dyDescent="0.2">
      <c r="A102" s="8"/>
      <c r="B102" s="8"/>
      <c r="C102" s="8" t="s">
        <v>2123</v>
      </c>
      <c r="D102" s="185">
        <v>6</v>
      </c>
      <c r="E102" s="402"/>
    </row>
    <row r="103" spans="1:5" ht="12.75" customHeight="1" x14ac:dyDescent="0.2">
      <c r="A103" s="8"/>
      <c r="B103" s="8"/>
      <c r="C103" s="8" t="s">
        <v>2124</v>
      </c>
      <c r="D103" s="185">
        <v>4</v>
      </c>
      <c r="E103" s="402"/>
    </row>
    <row r="104" spans="1:5" ht="12.75" customHeight="1" x14ac:dyDescent="0.2">
      <c r="A104" s="8"/>
      <c r="B104" s="8"/>
      <c r="C104" s="8" t="s">
        <v>2125</v>
      </c>
      <c r="D104" s="185">
        <v>2</v>
      </c>
      <c r="E104" s="402"/>
    </row>
    <row r="105" spans="1:5" ht="12.75" customHeight="1" x14ac:dyDescent="0.2">
      <c r="A105" s="8"/>
      <c r="B105" s="8"/>
      <c r="C105" s="8" t="s">
        <v>2126</v>
      </c>
      <c r="D105" s="37">
        <v>0</v>
      </c>
      <c r="E105" s="37"/>
    </row>
    <row r="106" spans="1:5" ht="13.5" customHeight="1" x14ac:dyDescent="0.2">
      <c r="A106" s="290">
        <v>2</v>
      </c>
      <c r="B106" s="403" t="s">
        <v>2127</v>
      </c>
      <c r="C106" s="37"/>
      <c r="D106" s="37"/>
      <c r="E106" s="37"/>
    </row>
    <row r="107" spans="1:5" ht="12.75" customHeight="1" x14ac:dyDescent="0.2">
      <c r="A107" s="8"/>
      <c r="B107" s="8" t="s">
        <v>2128</v>
      </c>
      <c r="C107" s="401" t="s">
        <v>2129</v>
      </c>
      <c r="D107" s="37">
        <v>3</v>
      </c>
      <c r="E107" s="37"/>
    </row>
    <row r="108" spans="1:5" ht="12.75" customHeight="1" x14ac:dyDescent="0.2">
      <c r="A108" s="8"/>
      <c r="B108" s="8"/>
      <c r="C108" s="8" t="s">
        <v>2130</v>
      </c>
      <c r="D108" s="37">
        <v>2</v>
      </c>
      <c r="E108" s="37"/>
    </row>
    <row r="109" spans="1:5" ht="12.75" customHeight="1" x14ac:dyDescent="0.2">
      <c r="A109" s="8"/>
      <c r="B109" s="8"/>
      <c r="C109" s="8" t="s">
        <v>2125</v>
      </c>
      <c r="D109" s="37">
        <v>1</v>
      </c>
      <c r="E109" s="37"/>
    </row>
    <row r="110" spans="1:5" ht="12.75" customHeight="1" x14ac:dyDescent="0.2">
      <c r="A110" s="8"/>
      <c r="B110" s="8"/>
      <c r="C110" s="8" t="s">
        <v>2126</v>
      </c>
      <c r="D110" s="37">
        <v>0</v>
      </c>
      <c r="E110" s="37"/>
    </row>
    <row r="111" spans="1:5" ht="12.75" customHeight="1" x14ac:dyDescent="0.2">
      <c r="A111" s="8"/>
      <c r="B111" s="8"/>
      <c r="C111" s="8"/>
      <c r="D111" s="37"/>
      <c r="E111" s="37"/>
    </row>
    <row r="112" spans="1:5" ht="12.75" customHeight="1" x14ac:dyDescent="0.2">
      <c r="A112" s="8"/>
      <c r="B112" s="8" t="s">
        <v>2131</v>
      </c>
      <c r="C112" s="401" t="s">
        <v>2132</v>
      </c>
      <c r="D112" s="37">
        <v>3</v>
      </c>
      <c r="E112" s="37"/>
    </row>
    <row r="113" spans="1:5" ht="12.75" customHeight="1" x14ac:dyDescent="0.2">
      <c r="A113" s="8"/>
      <c r="B113" s="8"/>
      <c r="C113" s="8" t="s">
        <v>2130</v>
      </c>
      <c r="D113" s="37">
        <v>2</v>
      </c>
      <c r="E113" s="37"/>
    </row>
    <row r="114" spans="1:5" ht="12.75" customHeight="1" x14ac:dyDescent="0.2">
      <c r="A114" s="8"/>
      <c r="B114" s="8"/>
      <c r="C114" s="8" t="s">
        <v>2125</v>
      </c>
      <c r="D114" s="37">
        <v>1</v>
      </c>
      <c r="E114" s="37"/>
    </row>
    <row r="115" spans="1:5" ht="12.75" customHeight="1" x14ac:dyDescent="0.2">
      <c r="A115" s="8"/>
      <c r="B115" s="8"/>
      <c r="C115" s="8" t="s">
        <v>2126</v>
      </c>
      <c r="D115" s="37">
        <v>0</v>
      </c>
      <c r="E115" s="37"/>
    </row>
    <row r="116" spans="1:5" ht="12.75" customHeight="1" x14ac:dyDescent="0.2">
      <c r="A116" s="8"/>
      <c r="B116" s="8"/>
      <c r="C116" s="8"/>
      <c r="D116" s="37"/>
      <c r="E116" s="37"/>
    </row>
    <row r="117" spans="1:5" ht="12.75" customHeight="1" x14ac:dyDescent="0.2">
      <c r="A117" s="8"/>
      <c r="B117" s="8" t="s">
        <v>2133</v>
      </c>
      <c r="C117" s="8" t="s">
        <v>2134</v>
      </c>
      <c r="D117" s="37">
        <v>3</v>
      </c>
      <c r="E117" s="37"/>
    </row>
    <row r="118" spans="1:5" ht="12.75" customHeight="1" x14ac:dyDescent="0.2">
      <c r="A118" s="8"/>
      <c r="B118" s="8"/>
      <c r="C118" s="8" t="s">
        <v>2130</v>
      </c>
      <c r="D118" s="37">
        <v>2</v>
      </c>
      <c r="E118" s="37"/>
    </row>
    <row r="119" spans="1:5" ht="12.75" customHeight="1" x14ac:dyDescent="0.2">
      <c r="A119" s="8"/>
      <c r="B119" s="8"/>
      <c r="C119" s="8" t="s">
        <v>2125</v>
      </c>
      <c r="D119" s="37">
        <v>1</v>
      </c>
      <c r="E119" s="37"/>
    </row>
    <row r="120" spans="1:5" ht="12.75" customHeight="1" x14ac:dyDescent="0.2">
      <c r="A120" s="8"/>
      <c r="B120" s="8"/>
      <c r="C120" s="8" t="s">
        <v>2126</v>
      </c>
      <c r="D120" s="37">
        <v>0</v>
      </c>
      <c r="E120" s="37"/>
    </row>
    <row r="121" spans="1:5" ht="12.75" customHeight="1" x14ac:dyDescent="0.2">
      <c r="A121" s="8"/>
      <c r="B121" s="8"/>
      <c r="C121" s="8"/>
      <c r="D121" s="37"/>
      <c r="E121" s="37"/>
    </row>
    <row r="122" spans="1:5" ht="12.75" customHeight="1" x14ac:dyDescent="0.2">
      <c r="A122" s="8"/>
      <c r="B122" s="8" t="s">
        <v>2135</v>
      </c>
      <c r="C122" s="8" t="s">
        <v>2136</v>
      </c>
      <c r="D122" s="37">
        <v>3</v>
      </c>
      <c r="E122" s="37"/>
    </row>
    <row r="123" spans="1:5" ht="12.75" customHeight="1" x14ac:dyDescent="0.2">
      <c r="A123" s="8"/>
      <c r="B123" s="8"/>
      <c r="C123" s="8" t="s">
        <v>2130</v>
      </c>
      <c r="D123" s="37">
        <v>2</v>
      </c>
      <c r="E123" s="37"/>
    </row>
    <row r="124" spans="1:5" ht="12.75" customHeight="1" x14ac:dyDescent="0.2">
      <c r="A124" s="8"/>
      <c r="B124" s="8"/>
      <c r="C124" s="8" t="s">
        <v>2125</v>
      </c>
      <c r="D124" s="37">
        <v>1</v>
      </c>
      <c r="E124" s="37"/>
    </row>
    <row r="125" spans="1:5" ht="12.75" customHeight="1" x14ac:dyDescent="0.2">
      <c r="A125" s="8"/>
      <c r="B125" s="8"/>
      <c r="C125" s="8" t="s">
        <v>2126</v>
      </c>
      <c r="D125" s="37">
        <v>0</v>
      </c>
      <c r="E125" s="37"/>
    </row>
    <row r="126" spans="1:5" ht="12.75" customHeight="1" x14ac:dyDescent="0.2">
      <c r="A126" s="8"/>
      <c r="B126" s="8"/>
      <c r="C126" s="8"/>
      <c r="D126" s="37"/>
      <c r="E126" s="37"/>
    </row>
    <row r="127" spans="1:5" ht="12.75" customHeight="1" x14ac:dyDescent="0.2">
      <c r="A127" s="8"/>
      <c r="B127" s="8" t="s">
        <v>2137</v>
      </c>
      <c r="C127" s="8" t="s">
        <v>2138</v>
      </c>
      <c r="D127" s="37">
        <v>3</v>
      </c>
      <c r="E127" s="37"/>
    </row>
    <row r="128" spans="1:5" ht="12.75" customHeight="1" x14ac:dyDescent="0.2">
      <c r="A128" s="8"/>
      <c r="B128" s="8"/>
      <c r="C128" s="8" t="s">
        <v>2130</v>
      </c>
      <c r="D128" s="37">
        <v>2</v>
      </c>
      <c r="E128" s="37"/>
    </row>
    <row r="129" spans="1:5" ht="12.75" customHeight="1" x14ac:dyDescent="0.2">
      <c r="A129" s="8"/>
      <c r="B129" s="8"/>
      <c r="C129" s="8" t="s">
        <v>2125</v>
      </c>
      <c r="D129" s="37">
        <v>1</v>
      </c>
      <c r="E129" s="37"/>
    </row>
    <row r="130" spans="1:5" ht="12.75" customHeight="1" x14ac:dyDescent="0.2">
      <c r="A130" s="8"/>
      <c r="B130" s="8"/>
      <c r="C130" s="8" t="s">
        <v>2126</v>
      </c>
      <c r="D130" s="37">
        <v>0</v>
      </c>
      <c r="E130" s="37"/>
    </row>
    <row r="131" spans="1:5" ht="12.75" customHeight="1" x14ac:dyDescent="0.2">
      <c r="A131" s="8"/>
      <c r="B131" s="8"/>
      <c r="C131" s="8"/>
      <c r="D131" s="37"/>
      <c r="E131" s="37"/>
    </row>
    <row r="132" spans="1:5" ht="12.75" customHeight="1" x14ac:dyDescent="0.2">
      <c r="A132" s="8"/>
      <c r="B132" s="8" t="s">
        <v>2139</v>
      </c>
      <c r="C132" s="8" t="s">
        <v>2140</v>
      </c>
      <c r="D132" s="37">
        <v>3</v>
      </c>
      <c r="E132" s="37"/>
    </row>
    <row r="133" spans="1:5" ht="12.75" customHeight="1" x14ac:dyDescent="0.2">
      <c r="A133" s="8"/>
      <c r="B133" s="8"/>
      <c r="C133" s="8" t="s">
        <v>2141</v>
      </c>
      <c r="D133" s="37">
        <v>2</v>
      </c>
      <c r="E133" s="37"/>
    </row>
    <row r="134" spans="1:5" ht="12.75" customHeight="1" x14ac:dyDescent="0.2">
      <c r="A134" s="8"/>
      <c r="B134" s="8"/>
      <c r="C134" s="8" t="s">
        <v>2142</v>
      </c>
      <c r="D134" s="37">
        <v>1</v>
      </c>
      <c r="E134" s="37"/>
    </row>
    <row r="135" spans="1:5" ht="12.75" customHeight="1" x14ac:dyDescent="0.2">
      <c r="A135" s="8"/>
      <c r="B135" s="8"/>
      <c r="C135" s="8" t="s">
        <v>2126</v>
      </c>
      <c r="D135" s="37">
        <v>0</v>
      </c>
      <c r="E135" s="37"/>
    </row>
    <row r="136" spans="1:5" ht="12.75" customHeight="1" x14ac:dyDescent="0.2">
      <c r="A136" s="8"/>
      <c r="B136" s="8"/>
      <c r="C136" s="8"/>
      <c r="D136" s="37"/>
      <c r="E136" s="37"/>
    </row>
    <row r="137" spans="1:5" ht="12.75" customHeight="1" x14ac:dyDescent="0.2">
      <c r="A137" s="290">
        <v>3</v>
      </c>
      <c r="B137" s="8" t="s">
        <v>2143</v>
      </c>
      <c r="C137" s="401" t="s">
        <v>2144</v>
      </c>
      <c r="D137" s="37">
        <v>7</v>
      </c>
      <c r="E137" s="8"/>
    </row>
    <row r="138" spans="1:5" ht="12.75" customHeight="1" x14ac:dyDescent="0.2">
      <c r="A138" s="8"/>
      <c r="B138" s="8" t="s">
        <v>2145</v>
      </c>
      <c r="C138" s="8" t="s">
        <v>2146</v>
      </c>
      <c r="D138" s="37">
        <v>5</v>
      </c>
      <c r="E138" s="37"/>
    </row>
    <row r="139" spans="1:5" ht="12.75" customHeight="1" x14ac:dyDescent="0.2">
      <c r="A139" s="8"/>
      <c r="B139" s="8"/>
      <c r="C139" s="8" t="s">
        <v>2147</v>
      </c>
      <c r="D139" s="37">
        <v>3</v>
      </c>
      <c r="E139" s="37"/>
    </row>
    <row r="140" spans="1:5" ht="12.75" customHeight="1" x14ac:dyDescent="0.2">
      <c r="A140" s="8"/>
      <c r="B140" s="8"/>
      <c r="C140" s="8" t="s">
        <v>2148</v>
      </c>
      <c r="D140" s="37">
        <v>1</v>
      </c>
      <c r="E140" s="37"/>
    </row>
    <row r="141" spans="1:5" ht="12.75" customHeight="1" x14ac:dyDescent="0.2">
      <c r="A141" s="8"/>
      <c r="B141" s="8"/>
      <c r="C141" s="8"/>
      <c r="D141" s="37"/>
      <c r="E141" s="37"/>
    </row>
    <row r="142" spans="1:5" ht="12.75" customHeight="1" x14ac:dyDescent="0.2">
      <c r="A142" s="290">
        <v>4</v>
      </c>
      <c r="B142" s="8" t="s">
        <v>2149</v>
      </c>
      <c r="C142" s="8" t="s">
        <v>2150</v>
      </c>
      <c r="D142" s="37">
        <v>5</v>
      </c>
      <c r="E142" s="8"/>
    </row>
    <row r="143" spans="1:5" ht="12.75" customHeight="1" x14ac:dyDescent="0.2">
      <c r="A143" s="8"/>
      <c r="B143" s="8"/>
      <c r="C143" s="8" t="s">
        <v>2151</v>
      </c>
      <c r="D143" s="37">
        <v>3</v>
      </c>
      <c r="E143" s="8"/>
    </row>
    <row r="144" spans="1:5" ht="12.75" customHeight="1" x14ac:dyDescent="0.2">
      <c r="A144" s="8"/>
      <c r="B144" s="8"/>
      <c r="C144" s="8" t="s">
        <v>2152</v>
      </c>
      <c r="D144" s="37">
        <v>1</v>
      </c>
      <c r="E144" s="8"/>
    </row>
    <row r="145" spans="1:5" ht="12.75" customHeight="1" x14ac:dyDescent="0.2">
      <c r="A145" s="8"/>
      <c r="B145" s="8"/>
      <c r="C145" s="8"/>
      <c r="D145" s="37"/>
      <c r="E145" s="37"/>
    </row>
    <row r="146" spans="1:5" ht="12.75" customHeight="1" x14ac:dyDescent="0.2">
      <c r="A146" s="290">
        <v>5</v>
      </c>
      <c r="B146" s="8" t="s">
        <v>2153</v>
      </c>
      <c r="C146" s="8" t="s">
        <v>2154</v>
      </c>
      <c r="D146" s="37">
        <v>5</v>
      </c>
      <c r="E146" s="163"/>
    </row>
    <row r="147" spans="1:5" ht="12.75" customHeight="1" x14ac:dyDescent="0.2">
      <c r="A147" s="8"/>
      <c r="B147" s="8"/>
      <c r="C147" s="8" t="s">
        <v>2155</v>
      </c>
      <c r="D147" s="37">
        <v>3</v>
      </c>
      <c r="E147" s="8"/>
    </row>
    <row r="148" spans="1:5" ht="12.75" customHeight="1" x14ac:dyDescent="0.2">
      <c r="A148" s="8"/>
      <c r="B148" s="8"/>
      <c r="C148" s="8" t="s">
        <v>2156</v>
      </c>
      <c r="D148" s="37">
        <v>1</v>
      </c>
      <c r="E148" s="8"/>
    </row>
    <row r="149" spans="1:5" ht="12.75" customHeight="1" x14ac:dyDescent="0.2">
      <c r="A149" s="8"/>
      <c r="B149" s="8"/>
      <c r="C149" s="8"/>
      <c r="D149" s="37"/>
      <c r="E149" s="37"/>
    </row>
    <row r="150" spans="1:5" ht="12.75" customHeight="1" x14ac:dyDescent="0.2">
      <c r="A150" s="290">
        <v>6</v>
      </c>
      <c r="B150" s="8" t="s">
        <v>2157</v>
      </c>
      <c r="C150" s="8" t="s">
        <v>2158</v>
      </c>
      <c r="D150" s="37">
        <v>5</v>
      </c>
      <c r="E150" s="37"/>
    </row>
    <row r="151" spans="1:5" ht="12.75" customHeight="1" x14ac:dyDescent="0.2">
      <c r="A151" s="8"/>
      <c r="B151" s="8"/>
      <c r="C151" s="8" t="s">
        <v>2159</v>
      </c>
      <c r="D151" s="37">
        <v>3</v>
      </c>
      <c r="E151" s="37"/>
    </row>
    <row r="152" spans="1:5" ht="12.75" customHeight="1" x14ac:dyDescent="0.2">
      <c r="A152" s="8"/>
      <c r="B152" s="8"/>
      <c r="C152" s="8" t="s">
        <v>2160</v>
      </c>
      <c r="D152" s="37">
        <v>1</v>
      </c>
      <c r="E152" s="37"/>
    </row>
    <row r="153" spans="1:5" ht="12.75" customHeight="1" x14ac:dyDescent="0.2">
      <c r="A153" s="8"/>
      <c r="B153" s="8"/>
      <c r="C153" s="8"/>
      <c r="D153" s="37" t="s">
        <v>116</v>
      </c>
      <c r="E153" s="37"/>
    </row>
    <row r="154" spans="1:5" ht="12.75" customHeight="1" x14ac:dyDescent="0.2">
      <c r="A154" s="190" t="s">
        <v>2161</v>
      </c>
      <c r="B154" s="190" t="s">
        <v>2162</v>
      </c>
      <c r="C154" s="8"/>
      <c r="D154" s="37"/>
      <c r="E154" s="37"/>
    </row>
    <row r="155" spans="1:5" ht="12.75" customHeight="1" x14ac:dyDescent="0.2">
      <c r="A155" s="190"/>
      <c r="B155" s="190"/>
      <c r="C155" s="8"/>
      <c r="D155" s="37"/>
      <c r="E155" s="37"/>
    </row>
    <row r="156" spans="1:5" ht="12.75" customHeight="1" x14ac:dyDescent="0.2">
      <c r="A156" s="290">
        <v>1</v>
      </c>
      <c r="B156" s="8" t="s">
        <v>2163</v>
      </c>
      <c r="C156" s="8" t="s">
        <v>2164</v>
      </c>
      <c r="D156" s="37">
        <v>3</v>
      </c>
      <c r="E156" s="8"/>
    </row>
    <row r="157" spans="1:5" ht="12.75" customHeight="1" x14ac:dyDescent="0.2">
      <c r="A157" s="8"/>
      <c r="B157" s="8"/>
      <c r="C157" s="8" t="s">
        <v>2165</v>
      </c>
      <c r="D157" s="37">
        <v>2</v>
      </c>
      <c r="E157" s="8"/>
    </row>
    <row r="158" spans="1:5" ht="12.75" customHeight="1" x14ac:dyDescent="0.2">
      <c r="A158" s="8"/>
      <c r="B158" s="8"/>
      <c r="C158" s="8" t="s">
        <v>2166</v>
      </c>
      <c r="D158" s="37">
        <v>1</v>
      </c>
      <c r="E158" s="8"/>
    </row>
    <row r="159" spans="1:5" ht="12.75" customHeight="1" x14ac:dyDescent="0.2">
      <c r="A159" s="8"/>
      <c r="B159" s="8"/>
      <c r="C159" s="8"/>
      <c r="D159" s="37"/>
      <c r="E159" s="37"/>
    </row>
    <row r="160" spans="1:5" ht="12.75" customHeight="1" x14ac:dyDescent="0.2">
      <c r="A160" s="290">
        <v>2</v>
      </c>
      <c r="B160" s="8" t="s">
        <v>2167</v>
      </c>
      <c r="C160" s="8" t="s">
        <v>2168</v>
      </c>
      <c r="D160" s="37">
        <v>3</v>
      </c>
      <c r="E160" s="8"/>
    </row>
    <row r="161" spans="1:5" ht="12.75" customHeight="1" x14ac:dyDescent="0.2">
      <c r="A161" s="8"/>
      <c r="B161" s="8" t="s">
        <v>2169</v>
      </c>
      <c r="C161" s="8" t="s">
        <v>2170</v>
      </c>
      <c r="D161" s="37">
        <v>2</v>
      </c>
      <c r="E161" s="8"/>
    </row>
    <row r="162" spans="1:5" ht="12.75" customHeight="1" x14ac:dyDescent="0.2">
      <c r="A162" s="8"/>
      <c r="B162" s="8" t="s">
        <v>2171</v>
      </c>
      <c r="C162" s="8" t="s">
        <v>2172</v>
      </c>
      <c r="D162" s="37">
        <v>1</v>
      </c>
      <c r="E162" s="8"/>
    </row>
    <row r="163" spans="1:5" ht="12.75" customHeight="1" x14ac:dyDescent="0.2">
      <c r="A163" s="8"/>
      <c r="B163" s="8" t="s">
        <v>2173</v>
      </c>
      <c r="C163" s="8"/>
      <c r="D163" s="37"/>
      <c r="E163" s="37"/>
    </row>
    <row r="164" spans="1:5" ht="12.75" customHeight="1" x14ac:dyDescent="0.2">
      <c r="A164" s="8"/>
      <c r="B164" s="8" t="s">
        <v>2174</v>
      </c>
      <c r="C164" s="8"/>
      <c r="D164" s="37"/>
      <c r="E164" s="37"/>
    </row>
    <row r="165" spans="1:5" ht="12.75" customHeight="1" x14ac:dyDescent="0.2">
      <c r="A165" s="8"/>
      <c r="B165" s="8" t="s">
        <v>2175</v>
      </c>
      <c r="C165" s="8"/>
      <c r="D165" s="37"/>
      <c r="E165" s="37"/>
    </row>
    <row r="166" spans="1:5" ht="12.75" customHeight="1" x14ac:dyDescent="0.2">
      <c r="A166" s="8"/>
      <c r="B166" s="8" t="s">
        <v>2176</v>
      </c>
      <c r="C166" s="8"/>
      <c r="D166" s="37"/>
      <c r="E166" s="37"/>
    </row>
    <row r="167" spans="1:5" ht="12.75" customHeight="1" x14ac:dyDescent="0.2">
      <c r="A167" s="8"/>
      <c r="B167" s="8"/>
      <c r="C167" s="8"/>
      <c r="D167" s="37"/>
      <c r="E167" s="37"/>
    </row>
    <row r="168" spans="1:5" ht="12.75" customHeight="1" x14ac:dyDescent="0.2">
      <c r="A168" s="290">
        <v>3</v>
      </c>
      <c r="B168" s="8" t="s">
        <v>2177</v>
      </c>
      <c r="C168" s="8" t="s">
        <v>2057</v>
      </c>
      <c r="D168" s="37">
        <v>3</v>
      </c>
      <c r="E168" s="8"/>
    </row>
    <row r="169" spans="1:5" ht="12.75" customHeight="1" x14ac:dyDescent="0.2">
      <c r="A169" s="8"/>
      <c r="B169" s="8"/>
      <c r="C169" s="8" t="s">
        <v>2178</v>
      </c>
      <c r="D169" s="37">
        <v>2</v>
      </c>
      <c r="E169" s="8"/>
    </row>
    <row r="170" spans="1:5" ht="12.75" customHeight="1" x14ac:dyDescent="0.2">
      <c r="A170" s="8"/>
      <c r="B170" s="8"/>
      <c r="C170" s="8" t="s">
        <v>2179</v>
      </c>
      <c r="D170" s="37">
        <v>1</v>
      </c>
      <c r="E170" s="8"/>
    </row>
    <row r="171" spans="1:5" ht="12.75" customHeight="1" x14ac:dyDescent="0.2">
      <c r="A171" s="8"/>
      <c r="B171" s="8" t="s">
        <v>116</v>
      </c>
      <c r="C171" s="8" t="s">
        <v>2180</v>
      </c>
      <c r="D171" s="37">
        <v>0</v>
      </c>
      <c r="E171" s="37"/>
    </row>
    <row r="172" spans="1:5" ht="12.75" customHeight="1" x14ac:dyDescent="0.2">
      <c r="A172" s="8"/>
      <c r="B172" s="8"/>
      <c r="C172" s="8"/>
      <c r="D172" s="37"/>
      <c r="E172" s="37"/>
    </row>
    <row r="173" spans="1:5" ht="12.75" customHeight="1" x14ac:dyDescent="0.2">
      <c r="A173" s="399">
        <v>4</v>
      </c>
      <c r="B173" s="187" t="s">
        <v>2181</v>
      </c>
      <c r="C173" s="8" t="s">
        <v>116</v>
      </c>
      <c r="D173" s="185"/>
      <c r="E173" s="185"/>
    </row>
    <row r="174" spans="1:5" ht="12.75" customHeight="1" x14ac:dyDescent="0.2">
      <c r="A174" s="187"/>
      <c r="B174" s="187" t="s">
        <v>2182</v>
      </c>
      <c r="C174" s="187" t="s">
        <v>2183</v>
      </c>
      <c r="D174" s="185">
        <v>2</v>
      </c>
      <c r="E174" s="187"/>
    </row>
    <row r="175" spans="1:5" ht="12.75" customHeight="1" x14ac:dyDescent="0.2">
      <c r="A175" s="187"/>
      <c r="B175" s="187"/>
      <c r="C175" s="187" t="s">
        <v>2184</v>
      </c>
      <c r="D175" s="185">
        <v>1</v>
      </c>
      <c r="E175" s="187"/>
    </row>
    <row r="176" spans="1:5" ht="12.75" customHeight="1" x14ac:dyDescent="0.2">
      <c r="A176" s="187"/>
      <c r="B176" s="187" t="s">
        <v>2185</v>
      </c>
      <c r="C176" s="187" t="s">
        <v>2183</v>
      </c>
      <c r="D176" s="185">
        <v>2</v>
      </c>
      <c r="E176" s="187"/>
    </row>
    <row r="177" spans="1:5" ht="12.75" customHeight="1" x14ac:dyDescent="0.2">
      <c r="A177" s="187"/>
      <c r="B177" s="187"/>
      <c r="C177" s="187" t="s">
        <v>2184</v>
      </c>
      <c r="D177" s="185">
        <v>1</v>
      </c>
      <c r="E177" s="187"/>
    </row>
    <row r="178" spans="1:5" ht="12.75" customHeight="1" x14ac:dyDescent="0.2">
      <c r="A178" s="187"/>
      <c r="B178" s="187"/>
      <c r="C178" s="187"/>
      <c r="D178" s="185"/>
      <c r="E178" s="187"/>
    </row>
    <row r="179" spans="1:5" ht="12.75" customHeight="1" x14ac:dyDescent="0.2">
      <c r="A179" s="187"/>
      <c r="B179" s="187" t="s">
        <v>2186</v>
      </c>
      <c r="C179" s="187" t="s">
        <v>2183</v>
      </c>
      <c r="D179" s="185">
        <v>2</v>
      </c>
      <c r="E179" s="187"/>
    </row>
    <row r="180" spans="1:5" ht="12.75" customHeight="1" x14ac:dyDescent="0.2">
      <c r="A180" s="187"/>
      <c r="B180" s="187"/>
      <c r="C180" s="187" t="s">
        <v>2184</v>
      </c>
      <c r="D180" s="185">
        <v>1</v>
      </c>
      <c r="E180" s="187"/>
    </row>
    <row r="181" spans="1:5" ht="12.75" customHeight="1" x14ac:dyDescent="0.2">
      <c r="A181" s="187"/>
      <c r="B181" s="187"/>
      <c r="C181" s="187"/>
      <c r="D181" s="187"/>
      <c r="E181" s="185"/>
    </row>
    <row r="182" spans="1:5" ht="12.75" customHeight="1" x14ac:dyDescent="0.2">
      <c r="A182" s="187"/>
      <c r="B182" s="187" t="s">
        <v>2187</v>
      </c>
      <c r="C182" s="187"/>
      <c r="D182" s="187">
        <v>100</v>
      </c>
      <c r="E182" s="185">
        <f>SUM(E11:E180)</f>
        <v>0</v>
      </c>
    </row>
    <row r="183" spans="1:5" ht="12.75" customHeight="1" x14ac:dyDescent="0.2">
      <c r="A183" s="187"/>
      <c r="B183" s="187" t="s">
        <v>1415</v>
      </c>
      <c r="C183" s="187"/>
      <c r="D183" s="187"/>
      <c r="E183" s="185" t="str">
        <f>IF(E182&gt;=70,"I",IF(E182&gt;=50,"II",IF(E182&gt;=30,"III",IF(E182&lt;30,"IV"," "))))</f>
        <v>IV</v>
      </c>
    </row>
    <row r="184" spans="1:5" ht="12.75" customHeight="1" x14ac:dyDescent="0.2"/>
    <row r="185" spans="1:5" ht="12.75" customHeight="1" x14ac:dyDescent="0.2"/>
    <row r="186" spans="1:5" ht="12.75" customHeight="1" x14ac:dyDescent="0.2">
      <c r="B186" s="404" t="s">
        <v>2188</v>
      </c>
      <c r="C186" s="405" t="s">
        <v>2189</v>
      </c>
    </row>
    <row r="187" spans="1:5" ht="12.75" customHeight="1" x14ac:dyDescent="0.2">
      <c r="B187" s="406" t="s">
        <v>2190</v>
      </c>
      <c r="C187" s="407" t="s">
        <v>2191</v>
      </c>
    </row>
    <row r="188" spans="1:5" ht="12.75" customHeight="1" x14ac:dyDescent="0.2">
      <c r="B188" s="406" t="s">
        <v>2192</v>
      </c>
      <c r="C188" s="407" t="s">
        <v>2193</v>
      </c>
    </row>
    <row r="189" spans="1:5" ht="13.5" customHeight="1" x14ac:dyDescent="0.2">
      <c r="B189" s="408" t="s">
        <v>2194</v>
      </c>
      <c r="C189" s="222" t="s">
        <v>2195</v>
      </c>
    </row>
    <row r="190" spans="1:5" ht="12.75" customHeight="1" x14ac:dyDescent="0.2"/>
    <row r="191" spans="1:5" ht="12.75" customHeight="1" x14ac:dyDescent="0.2"/>
    <row r="192" spans="1:5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5">
    <mergeCell ref="A1:E1"/>
    <mergeCell ref="A2:E2"/>
    <mergeCell ref="B6:C6"/>
    <mergeCell ref="B7:C7"/>
    <mergeCell ref="B8:C8"/>
  </mergeCells>
  <pageMargins left="0.7" right="0.7" top="0.75" bottom="0.75" header="0" footer="0"/>
  <pageSetup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3366FF"/>
  </sheetPr>
  <dimension ref="A1:Z1000"/>
  <sheetViews>
    <sheetView workbookViewId="0"/>
  </sheetViews>
  <sheetFormatPr defaultColWidth="12.7109375" defaultRowHeight="15" customHeight="1" x14ac:dyDescent="0.2"/>
  <cols>
    <col min="1" max="1" width="4.42578125" customWidth="1"/>
    <col min="2" max="2" width="19.7109375" customWidth="1"/>
    <col min="3" max="3" width="13.28515625" customWidth="1"/>
    <col min="4" max="4" width="12.28515625" customWidth="1"/>
    <col min="5" max="5" width="8" customWidth="1"/>
    <col min="6" max="6" width="9.85546875" customWidth="1"/>
    <col min="7" max="7" width="15" customWidth="1"/>
    <col min="8" max="8" width="30" customWidth="1"/>
    <col min="9" max="9" width="52" customWidth="1"/>
    <col min="10" max="10" width="24.140625" customWidth="1"/>
    <col min="11" max="26" width="8" customWidth="1"/>
  </cols>
  <sheetData>
    <row r="1" spans="1:26" ht="15" customHeight="1" x14ac:dyDescent="0.25">
      <c r="A1" s="220" t="s">
        <v>2196</v>
      </c>
    </row>
    <row r="2" spans="1:26" ht="15" customHeight="1" x14ac:dyDescent="0.25">
      <c r="A2" s="220" t="s">
        <v>2197</v>
      </c>
    </row>
    <row r="3" spans="1:26" ht="12.75" customHeight="1" x14ac:dyDescent="0.2"/>
    <row r="4" spans="1:26" ht="37.5" customHeight="1" x14ac:dyDescent="0.2">
      <c r="A4" s="409" t="s">
        <v>1</v>
      </c>
      <c r="B4" s="409" t="s">
        <v>1424</v>
      </c>
      <c r="C4" s="409" t="s">
        <v>1423</v>
      </c>
      <c r="D4" s="409" t="s">
        <v>2198</v>
      </c>
      <c r="E4" s="409" t="s">
        <v>2199</v>
      </c>
      <c r="F4" s="409" t="s">
        <v>2200</v>
      </c>
      <c r="G4" s="409" t="s">
        <v>2201</v>
      </c>
      <c r="H4" s="409" t="s">
        <v>2202</v>
      </c>
      <c r="I4" s="409" t="s">
        <v>2203</v>
      </c>
      <c r="J4" s="409" t="s">
        <v>2204</v>
      </c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</row>
    <row r="5" spans="1:26" ht="12.75" customHeight="1" x14ac:dyDescent="0.2">
      <c r="A5" s="410">
        <v>1</v>
      </c>
      <c r="B5" s="410">
        <v>2</v>
      </c>
      <c r="C5" s="411">
        <v>3</v>
      </c>
      <c r="D5" s="411">
        <v>4</v>
      </c>
      <c r="E5" s="411">
        <v>5</v>
      </c>
      <c r="F5" s="411">
        <v>6</v>
      </c>
      <c r="G5" s="411">
        <v>7</v>
      </c>
      <c r="H5" s="411">
        <v>8</v>
      </c>
      <c r="I5" s="411">
        <v>9</v>
      </c>
      <c r="J5" s="411">
        <v>10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 x14ac:dyDescent="0.2">
      <c r="A6" s="412">
        <v>1</v>
      </c>
      <c r="B6" s="58"/>
      <c r="C6" s="8" t="str">
        <f>SASARAN!$C$8</f>
        <v>PURWODADI</v>
      </c>
      <c r="D6" s="8" t="s">
        <v>2205</v>
      </c>
      <c r="E6" s="8"/>
      <c r="F6" s="8"/>
      <c r="G6" s="413"/>
      <c r="H6" s="8"/>
      <c r="I6" s="8"/>
      <c r="J6" s="8"/>
    </row>
    <row r="7" spans="1:26" ht="12.75" customHeight="1" x14ac:dyDescent="0.2">
      <c r="A7" s="406"/>
      <c r="B7" s="295"/>
      <c r="C7" s="8" t="str">
        <f>SASARAN!$C$9</f>
        <v>POLOWIJEN</v>
      </c>
      <c r="D7" s="8" t="s">
        <v>2205</v>
      </c>
      <c r="E7" s="8"/>
      <c r="F7" s="8"/>
      <c r="G7" s="413"/>
      <c r="H7" s="8"/>
      <c r="I7" s="8"/>
      <c r="J7" s="8"/>
    </row>
    <row r="8" spans="1:26" ht="12.75" customHeight="1" x14ac:dyDescent="0.2">
      <c r="A8" s="406"/>
      <c r="B8" s="295"/>
      <c r="C8" s="8" t="str">
        <f>SASARAN!$C$10</f>
        <v>BALEARJOSARI</v>
      </c>
      <c r="D8" s="8" t="s">
        <v>2205</v>
      </c>
      <c r="E8" s="8"/>
      <c r="F8" s="8"/>
      <c r="G8" s="413"/>
      <c r="H8" s="8"/>
      <c r="I8" s="8"/>
      <c r="J8" s="8"/>
    </row>
    <row r="9" spans="1:26" ht="12.75" customHeight="1" x14ac:dyDescent="0.2">
      <c r="A9" s="406"/>
      <c r="B9" s="295"/>
      <c r="C9" s="8">
        <f>SASARAN!$C$11</f>
        <v>0</v>
      </c>
      <c r="D9" s="8" t="s">
        <v>2205</v>
      </c>
      <c r="E9" s="8"/>
      <c r="F9" s="8"/>
      <c r="G9" s="413"/>
      <c r="H9" s="8"/>
      <c r="I9" s="8"/>
      <c r="J9" s="8"/>
    </row>
    <row r="10" spans="1:26" ht="12.75" customHeight="1" x14ac:dyDescent="0.2">
      <c r="A10" s="406"/>
      <c r="B10" s="295"/>
      <c r="C10" s="8"/>
      <c r="D10" s="8"/>
      <c r="E10" s="8"/>
      <c r="F10" s="8"/>
      <c r="G10" s="8"/>
      <c r="H10" s="8"/>
      <c r="I10" s="8"/>
      <c r="J10" s="8"/>
    </row>
    <row r="11" spans="1:26" ht="12.75" customHeight="1" x14ac:dyDescent="0.2">
      <c r="A11" s="406"/>
      <c r="B11" s="295"/>
      <c r="C11" s="8"/>
      <c r="D11" s="8"/>
      <c r="E11" s="8"/>
      <c r="F11" s="8"/>
      <c r="G11" s="8"/>
      <c r="H11" s="8"/>
      <c r="I11" s="8"/>
      <c r="J11" s="8"/>
    </row>
    <row r="12" spans="1:26" ht="12.75" customHeight="1" x14ac:dyDescent="0.2">
      <c r="A12" s="406"/>
      <c r="B12" s="295"/>
      <c r="C12" s="8"/>
      <c r="D12" s="8"/>
      <c r="E12" s="8"/>
      <c r="F12" s="8"/>
      <c r="G12" s="8"/>
      <c r="H12" s="8"/>
      <c r="I12" s="8"/>
      <c r="J12" s="8"/>
    </row>
    <row r="13" spans="1:26" ht="12.75" customHeight="1" x14ac:dyDescent="0.2">
      <c r="A13" s="406"/>
      <c r="B13" s="295"/>
      <c r="C13" s="191"/>
      <c r="D13" s="8"/>
      <c r="E13" s="8"/>
      <c r="F13" s="8"/>
      <c r="G13" s="8"/>
      <c r="H13" s="8"/>
      <c r="I13" s="8"/>
      <c r="J13" s="8"/>
    </row>
    <row r="14" spans="1:26" ht="12.75" customHeight="1" x14ac:dyDescent="0.2">
      <c r="A14" s="406"/>
      <c r="B14" s="295"/>
      <c r="C14" s="191"/>
      <c r="D14" s="8"/>
      <c r="E14" s="8"/>
      <c r="F14" s="8"/>
      <c r="G14" s="8"/>
      <c r="H14" s="8"/>
      <c r="I14" s="8"/>
      <c r="J14" s="8"/>
    </row>
    <row r="15" spans="1:26" ht="12.75" customHeight="1" x14ac:dyDescent="0.2">
      <c r="A15" s="408"/>
      <c r="B15" s="36"/>
      <c r="C15" s="191"/>
      <c r="D15" s="8"/>
      <c r="E15" s="8"/>
      <c r="F15" s="8"/>
      <c r="G15" s="8"/>
      <c r="H15" s="8"/>
      <c r="I15" s="8"/>
      <c r="J15" s="8"/>
    </row>
    <row r="16" spans="1:26" ht="12.75" customHeight="1" x14ac:dyDescent="0.2"/>
    <row r="17" spans="5:7" ht="12.75" customHeight="1" x14ac:dyDescent="0.2"/>
    <row r="18" spans="5:7" ht="12.75" customHeight="1" x14ac:dyDescent="0.2"/>
    <row r="19" spans="5:7" ht="12.75" customHeight="1" x14ac:dyDescent="0.2"/>
    <row r="20" spans="5:7" ht="12.75" customHeight="1" x14ac:dyDescent="0.2">
      <c r="E20" s="13"/>
      <c r="F20" s="13"/>
      <c r="G20" s="13"/>
    </row>
    <row r="21" spans="5:7" ht="12.75" customHeight="1" x14ac:dyDescent="0.2">
      <c r="E21" s="13"/>
      <c r="F21" s="13"/>
      <c r="G21" s="13"/>
    </row>
    <row r="22" spans="5:7" ht="12.75" customHeight="1" x14ac:dyDescent="0.2">
      <c r="E22" s="13"/>
      <c r="F22" s="13"/>
      <c r="G22" s="13"/>
    </row>
    <row r="23" spans="5:7" ht="12.75" customHeight="1" x14ac:dyDescent="0.2">
      <c r="E23" s="13"/>
      <c r="F23" s="13"/>
      <c r="G23" s="13"/>
    </row>
    <row r="24" spans="5:7" ht="12.75" customHeight="1" x14ac:dyDescent="0.2">
      <c r="E24" s="13"/>
      <c r="F24" s="13"/>
      <c r="G24" s="13"/>
    </row>
    <row r="25" spans="5:7" ht="12.75" customHeight="1" x14ac:dyDescent="0.2">
      <c r="E25" s="13"/>
      <c r="F25" s="13"/>
      <c r="G25" s="13"/>
    </row>
    <row r="26" spans="5:7" ht="12.75" customHeight="1" x14ac:dyDescent="0.2"/>
    <row r="27" spans="5:7" ht="12.75" customHeight="1" x14ac:dyDescent="0.2"/>
    <row r="28" spans="5:7" ht="12.75" customHeight="1" x14ac:dyDescent="0.2"/>
    <row r="29" spans="5:7" ht="12.75" customHeight="1" x14ac:dyDescent="0.2"/>
    <row r="30" spans="5:7" ht="12.75" customHeight="1" x14ac:dyDescent="0.2"/>
    <row r="31" spans="5:7" ht="12.75" customHeight="1" x14ac:dyDescent="0.2"/>
    <row r="32" spans="5:7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3366FF"/>
  </sheetPr>
  <dimension ref="A1:Z1000"/>
  <sheetViews>
    <sheetView workbookViewId="0"/>
  </sheetViews>
  <sheetFormatPr defaultColWidth="12.7109375" defaultRowHeight="15" customHeight="1" x14ac:dyDescent="0.2"/>
  <cols>
    <col min="1" max="1" width="4.42578125" customWidth="1"/>
    <col min="2" max="2" width="14.42578125" customWidth="1"/>
    <col min="3" max="3" width="18.7109375" customWidth="1"/>
    <col min="4" max="4" width="12.42578125" customWidth="1"/>
    <col min="5" max="5" width="20.28515625" customWidth="1"/>
    <col min="6" max="6" width="37" customWidth="1"/>
    <col min="7" max="7" width="27.28515625" customWidth="1"/>
    <col min="8" max="8" width="39.42578125" customWidth="1"/>
    <col min="9" max="9" width="89.42578125" customWidth="1"/>
    <col min="10" max="10" width="24.7109375" customWidth="1"/>
    <col min="11" max="26" width="8" customWidth="1"/>
  </cols>
  <sheetData>
    <row r="1" spans="1:26" ht="15" customHeight="1" x14ac:dyDescent="0.25">
      <c r="A1" s="220" t="s">
        <v>2206</v>
      </c>
    </row>
    <row r="2" spans="1:26" ht="15" customHeight="1" x14ac:dyDescent="0.25">
      <c r="A2" s="220" t="s">
        <v>2197</v>
      </c>
    </row>
    <row r="3" spans="1:26" ht="12.75" customHeight="1" x14ac:dyDescent="0.2"/>
    <row r="4" spans="1:26" ht="37.5" customHeight="1" x14ac:dyDescent="0.2">
      <c r="A4" s="409" t="s">
        <v>1</v>
      </c>
      <c r="B4" s="409" t="s">
        <v>1424</v>
      </c>
      <c r="C4" s="409" t="s">
        <v>1423</v>
      </c>
      <c r="D4" s="409" t="s">
        <v>2198</v>
      </c>
      <c r="E4" s="409" t="s">
        <v>2199</v>
      </c>
      <c r="F4" s="409" t="s">
        <v>2200</v>
      </c>
      <c r="G4" s="409" t="s">
        <v>2201</v>
      </c>
      <c r="H4" s="409" t="s">
        <v>2207</v>
      </c>
      <c r="I4" s="409" t="s">
        <v>2203</v>
      </c>
      <c r="J4" s="409" t="s">
        <v>2204</v>
      </c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</row>
    <row r="5" spans="1:26" ht="12.75" customHeight="1" x14ac:dyDescent="0.2">
      <c r="A5" s="410">
        <v>1</v>
      </c>
      <c r="B5" s="410">
        <v>2</v>
      </c>
      <c r="C5" s="411">
        <v>3</v>
      </c>
      <c r="D5" s="411">
        <v>4</v>
      </c>
      <c r="E5" s="411">
        <v>5</v>
      </c>
      <c r="F5" s="411">
        <v>6</v>
      </c>
      <c r="G5" s="411">
        <v>7</v>
      </c>
      <c r="H5" s="411">
        <v>8</v>
      </c>
      <c r="I5" s="411">
        <v>9</v>
      </c>
      <c r="J5" s="411">
        <v>10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 x14ac:dyDescent="0.2">
      <c r="A6" s="412">
        <v>1</v>
      </c>
      <c r="B6" s="58"/>
      <c r="C6" s="8" t="str">
        <f>SASARAN!$C$8</f>
        <v>PURWODADI</v>
      </c>
      <c r="D6" s="8"/>
      <c r="E6" s="8"/>
      <c r="F6" s="8"/>
      <c r="G6" s="8"/>
      <c r="H6" s="8"/>
      <c r="I6" s="8"/>
      <c r="J6" s="8"/>
    </row>
    <row r="7" spans="1:26" ht="12.75" customHeight="1" x14ac:dyDescent="0.2">
      <c r="A7" s="71"/>
      <c r="B7" s="295"/>
      <c r="C7" s="8"/>
      <c r="D7" s="8"/>
      <c r="E7" s="8"/>
      <c r="F7" s="8"/>
      <c r="G7" s="8"/>
      <c r="H7" s="8"/>
      <c r="I7" s="8"/>
      <c r="J7" s="8"/>
    </row>
    <row r="8" spans="1:26" ht="12.75" customHeight="1" x14ac:dyDescent="0.2">
      <c r="A8" s="71"/>
      <c r="B8" s="295"/>
      <c r="C8" s="8"/>
      <c r="D8" s="8"/>
      <c r="E8" s="8"/>
      <c r="F8" s="8"/>
      <c r="G8" s="413"/>
      <c r="H8" s="8"/>
      <c r="I8" s="8"/>
      <c r="J8" s="8"/>
    </row>
    <row r="9" spans="1:26" ht="12.75" customHeight="1" x14ac:dyDescent="0.2">
      <c r="A9" s="406"/>
      <c r="B9" s="295"/>
      <c r="C9" s="8" t="str">
        <f>SASARAN!$C$9</f>
        <v>POLOWIJEN</v>
      </c>
      <c r="D9" s="8"/>
      <c r="E9" s="8"/>
      <c r="F9" s="176"/>
      <c r="G9" s="413"/>
      <c r="H9" s="8"/>
      <c r="I9" s="8"/>
      <c r="J9" s="8"/>
    </row>
    <row r="10" spans="1:26" ht="12.75" customHeight="1" x14ac:dyDescent="0.2">
      <c r="A10" s="406"/>
      <c r="B10" s="295"/>
      <c r="C10" s="8" t="str">
        <f>SASARAN!$C$10</f>
        <v>BALEARJOSARI</v>
      </c>
      <c r="D10" s="8"/>
      <c r="E10" s="8"/>
      <c r="F10" s="8"/>
      <c r="G10" s="8"/>
      <c r="H10" s="8"/>
      <c r="I10" s="8"/>
      <c r="J10" s="8"/>
    </row>
    <row r="11" spans="1:26" ht="12.75" customHeight="1" x14ac:dyDescent="0.2">
      <c r="A11" s="406"/>
      <c r="B11" s="295"/>
      <c r="C11" s="8"/>
      <c r="D11" s="8"/>
      <c r="E11" s="8"/>
      <c r="F11" s="176"/>
      <c r="G11" s="413"/>
      <c r="H11" s="8"/>
      <c r="I11" s="176"/>
      <c r="J11" s="8"/>
    </row>
    <row r="12" spans="1:26" ht="12.75" customHeight="1" x14ac:dyDescent="0.2">
      <c r="A12" s="406"/>
      <c r="B12" s="295"/>
      <c r="C12" s="8">
        <f>SASARAN!$C$11</f>
        <v>0</v>
      </c>
      <c r="D12" s="37"/>
      <c r="E12" s="37"/>
      <c r="F12" s="37"/>
      <c r="G12" s="37"/>
      <c r="H12" s="37"/>
      <c r="I12" s="37"/>
      <c r="J12" s="37"/>
    </row>
    <row r="13" spans="1:26" ht="12.75" customHeight="1" x14ac:dyDescent="0.2">
      <c r="A13" s="406"/>
      <c r="B13" s="295"/>
      <c r="C13" s="8"/>
      <c r="D13" s="8"/>
      <c r="E13" s="8"/>
      <c r="F13" s="8"/>
      <c r="G13" s="8"/>
      <c r="H13" s="8"/>
      <c r="I13" s="8"/>
      <c r="J13" s="8"/>
    </row>
    <row r="14" spans="1:26" ht="12.75" customHeight="1" x14ac:dyDescent="0.2">
      <c r="A14" s="406"/>
      <c r="B14" s="295"/>
      <c r="C14" s="8"/>
      <c r="D14" s="8"/>
      <c r="E14" s="8"/>
      <c r="F14" s="8"/>
      <c r="G14" s="8"/>
      <c r="H14" s="8"/>
      <c r="I14" s="8"/>
      <c r="J14" s="8"/>
    </row>
    <row r="15" spans="1:26" ht="12.75" customHeight="1" x14ac:dyDescent="0.2">
      <c r="A15" s="406"/>
      <c r="B15" s="295"/>
      <c r="C15" s="191"/>
      <c r="D15" s="8"/>
      <c r="E15" s="8"/>
      <c r="F15" s="8"/>
      <c r="G15" s="8"/>
      <c r="H15" s="8"/>
      <c r="I15" s="8"/>
      <c r="J15" s="8"/>
    </row>
    <row r="16" spans="1:26" ht="12.75" customHeight="1" x14ac:dyDescent="0.2">
      <c r="A16" s="406"/>
      <c r="B16" s="295"/>
      <c r="C16" s="191"/>
      <c r="D16" s="8"/>
      <c r="E16" s="8"/>
      <c r="F16" s="8"/>
      <c r="G16" s="8"/>
      <c r="H16" s="8"/>
      <c r="I16" s="8"/>
      <c r="J16" s="8"/>
    </row>
    <row r="17" spans="1:10" ht="12.75" customHeight="1" x14ac:dyDescent="0.2">
      <c r="A17" s="406"/>
      <c r="B17" s="295"/>
      <c r="C17" s="191"/>
      <c r="D17" s="8"/>
      <c r="E17" s="8"/>
      <c r="F17" s="8"/>
      <c r="G17" s="8"/>
      <c r="H17" s="8"/>
      <c r="I17" s="8"/>
      <c r="J17" s="8"/>
    </row>
    <row r="18" spans="1:10" ht="12.75" customHeight="1" x14ac:dyDescent="0.2">
      <c r="A18" s="408"/>
      <c r="B18" s="36"/>
      <c r="C18" s="191"/>
      <c r="D18" s="8"/>
      <c r="E18" s="8"/>
      <c r="F18" s="8"/>
      <c r="G18" s="8"/>
      <c r="H18" s="8"/>
      <c r="I18" s="8"/>
      <c r="J18" s="8"/>
    </row>
    <row r="19" spans="1:10" ht="12.75" customHeight="1" x14ac:dyDescent="0.2"/>
    <row r="20" spans="1:10" ht="12.75" customHeight="1" x14ac:dyDescent="0.2"/>
    <row r="21" spans="1:10" ht="12.75" customHeight="1" x14ac:dyDescent="0.2"/>
    <row r="22" spans="1:10" ht="12.75" customHeight="1" x14ac:dyDescent="0.2"/>
    <row r="23" spans="1:10" ht="12.75" customHeight="1" x14ac:dyDescent="0.2"/>
    <row r="24" spans="1:10" ht="12.75" customHeight="1" x14ac:dyDescent="0.2"/>
    <row r="25" spans="1:10" ht="12.75" customHeight="1" x14ac:dyDescent="0.2"/>
    <row r="26" spans="1:10" ht="12.75" customHeight="1" x14ac:dyDescent="0.2"/>
    <row r="27" spans="1:10" ht="12.75" customHeight="1" x14ac:dyDescent="0.2"/>
    <row r="28" spans="1:10" ht="12.75" customHeight="1" x14ac:dyDescent="0.2"/>
    <row r="29" spans="1:10" ht="12.75" customHeight="1" x14ac:dyDescent="0.2"/>
    <row r="30" spans="1:10" ht="12.75" customHeight="1" x14ac:dyDescent="0.2"/>
    <row r="31" spans="1:10" ht="12.75" customHeight="1" x14ac:dyDescent="0.2"/>
    <row r="32" spans="1:10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10:11" ht="12.75" customHeight="1" x14ac:dyDescent="0.2"/>
    <row r="50" spans="10:11" ht="12.75" customHeight="1" x14ac:dyDescent="0.2"/>
    <row r="51" spans="10:11" ht="12.75" customHeight="1" x14ac:dyDescent="0.2"/>
    <row r="52" spans="10:11" ht="12.75" customHeight="1" x14ac:dyDescent="0.2"/>
    <row r="53" spans="10:11" ht="12.75" customHeight="1" x14ac:dyDescent="0.2"/>
    <row r="54" spans="10:11" ht="12.75" customHeight="1" x14ac:dyDescent="0.2"/>
    <row r="55" spans="10:11" ht="12.75" customHeight="1" x14ac:dyDescent="0.2"/>
    <row r="56" spans="10:11" ht="12.75" customHeight="1" x14ac:dyDescent="0.2">
      <c r="K56" s="14">
        <v>2</v>
      </c>
    </row>
    <row r="57" spans="10:11" ht="12.75" customHeight="1" x14ac:dyDescent="0.2">
      <c r="J57" s="14">
        <v>1</v>
      </c>
    </row>
    <row r="58" spans="10:11" ht="12.75" customHeight="1" x14ac:dyDescent="0.2"/>
    <row r="59" spans="10:11" ht="12.75" customHeight="1" x14ac:dyDescent="0.2"/>
    <row r="60" spans="10:11" ht="12.75" customHeight="1" x14ac:dyDescent="0.2"/>
    <row r="61" spans="10:11" ht="12.75" customHeight="1" x14ac:dyDescent="0.2"/>
    <row r="62" spans="10:11" ht="12.75" customHeight="1" x14ac:dyDescent="0.2"/>
    <row r="63" spans="10:11" ht="12.75" customHeight="1" x14ac:dyDescent="0.2"/>
    <row r="64" spans="10:11" ht="12.75" customHeight="1" x14ac:dyDescent="0.2"/>
    <row r="65" spans="10:10" ht="12.75" customHeight="1" x14ac:dyDescent="0.2"/>
    <row r="66" spans="10:10" ht="12.75" customHeight="1" x14ac:dyDescent="0.2"/>
    <row r="67" spans="10:10" ht="12.75" customHeight="1" x14ac:dyDescent="0.2"/>
    <row r="68" spans="10:10" ht="12.75" customHeight="1" x14ac:dyDescent="0.2"/>
    <row r="69" spans="10:10" ht="12.75" customHeight="1" x14ac:dyDescent="0.2"/>
    <row r="70" spans="10:10" ht="12.75" customHeight="1" x14ac:dyDescent="0.2"/>
    <row r="71" spans="10:10" ht="12.75" customHeight="1" x14ac:dyDescent="0.2"/>
    <row r="72" spans="10:10" ht="12.75" customHeight="1" x14ac:dyDescent="0.2"/>
    <row r="73" spans="10:10" ht="12.75" customHeight="1" x14ac:dyDescent="0.2"/>
    <row r="74" spans="10:10" ht="12.75" customHeight="1" x14ac:dyDescent="0.2"/>
    <row r="75" spans="10:10" ht="12.75" customHeight="1" x14ac:dyDescent="0.2"/>
    <row r="76" spans="10:10" ht="12.75" customHeight="1" x14ac:dyDescent="0.2"/>
    <row r="77" spans="10:10" ht="12.75" customHeight="1" x14ac:dyDescent="0.2"/>
    <row r="78" spans="10:10" ht="12.75" customHeight="1" x14ac:dyDescent="0.2">
      <c r="J78" s="14">
        <v>2</v>
      </c>
    </row>
    <row r="79" spans="10:10" ht="12.75" customHeight="1" x14ac:dyDescent="0.2"/>
    <row r="80" spans="10:10" ht="12.75" customHeight="1" x14ac:dyDescent="0.2"/>
    <row r="81" spans="10:10" ht="12.75" customHeight="1" x14ac:dyDescent="0.2"/>
    <row r="82" spans="10:10" ht="12.75" customHeight="1" x14ac:dyDescent="0.2"/>
    <row r="83" spans="10:10" ht="12.75" customHeight="1" x14ac:dyDescent="0.2"/>
    <row r="84" spans="10:10" ht="12.75" customHeight="1" x14ac:dyDescent="0.2"/>
    <row r="85" spans="10:10" ht="12.75" customHeight="1" x14ac:dyDescent="0.2"/>
    <row r="86" spans="10:10" ht="12.75" customHeight="1" x14ac:dyDescent="0.2"/>
    <row r="87" spans="10:10" ht="12.75" customHeight="1" x14ac:dyDescent="0.2"/>
    <row r="88" spans="10:10" ht="12.75" customHeight="1" x14ac:dyDescent="0.2"/>
    <row r="89" spans="10:10" ht="12.75" customHeight="1" x14ac:dyDescent="0.2"/>
    <row r="90" spans="10:10" ht="12.75" customHeight="1" x14ac:dyDescent="0.2"/>
    <row r="91" spans="10:10" ht="12.75" customHeight="1" x14ac:dyDescent="0.2"/>
    <row r="92" spans="10:10" ht="12.75" customHeight="1" x14ac:dyDescent="0.2"/>
    <row r="93" spans="10:10" ht="12.75" customHeight="1" x14ac:dyDescent="0.2">
      <c r="J93" s="14">
        <v>4</v>
      </c>
    </row>
    <row r="94" spans="10:10" ht="12.75" customHeight="1" x14ac:dyDescent="0.2"/>
    <row r="95" spans="10:10" ht="12.75" customHeight="1" x14ac:dyDescent="0.2"/>
    <row r="96" spans="10:10" ht="12.75" customHeight="1" x14ac:dyDescent="0.2"/>
    <row r="97" spans="9:11" ht="12.75" customHeight="1" x14ac:dyDescent="0.2">
      <c r="K97" s="14">
        <v>2</v>
      </c>
    </row>
    <row r="98" spans="9:11" ht="12.75" customHeight="1" x14ac:dyDescent="0.2"/>
    <row r="99" spans="9:11" ht="12.75" customHeight="1" x14ac:dyDescent="0.2"/>
    <row r="100" spans="9:11" ht="12.75" customHeight="1" x14ac:dyDescent="0.2"/>
    <row r="101" spans="9:11" ht="12.75" customHeight="1" x14ac:dyDescent="0.2"/>
    <row r="102" spans="9:11" ht="12.75" customHeight="1" x14ac:dyDescent="0.2">
      <c r="I102" s="14">
        <v>2</v>
      </c>
      <c r="J102" s="14">
        <v>2</v>
      </c>
      <c r="K102" s="14">
        <v>2</v>
      </c>
    </row>
    <row r="103" spans="9:11" ht="12.75" customHeight="1" x14ac:dyDescent="0.2"/>
    <row r="104" spans="9:11" ht="12.75" customHeight="1" x14ac:dyDescent="0.2"/>
    <row r="105" spans="9:11" ht="12.75" customHeight="1" x14ac:dyDescent="0.2"/>
    <row r="106" spans="9:11" ht="12.75" customHeight="1" x14ac:dyDescent="0.2"/>
    <row r="107" spans="9:11" ht="12.75" customHeight="1" x14ac:dyDescent="0.2"/>
    <row r="108" spans="9:11" ht="12.75" customHeight="1" x14ac:dyDescent="0.2"/>
    <row r="109" spans="9:11" ht="12.75" customHeight="1" x14ac:dyDescent="0.2"/>
    <row r="110" spans="9:11" ht="12.75" customHeight="1" x14ac:dyDescent="0.2"/>
    <row r="111" spans="9:11" ht="12.75" customHeight="1" x14ac:dyDescent="0.2">
      <c r="K111" s="14">
        <v>4</v>
      </c>
    </row>
    <row r="112" spans="9:11" ht="12.75" customHeight="1" x14ac:dyDescent="0.2"/>
    <row r="113" spans="9:11" ht="12.75" customHeight="1" x14ac:dyDescent="0.2"/>
    <row r="114" spans="9:11" ht="12.75" customHeight="1" x14ac:dyDescent="0.2"/>
    <row r="115" spans="9:11" ht="12.75" customHeight="1" x14ac:dyDescent="0.2"/>
    <row r="116" spans="9:11" ht="12.75" customHeight="1" x14ac:dyDescent="0.2"/>
    <row r="117" spans="9:11" ht="12.75" customHeight="1" x14ac:dyDescent="0.2"/>
    <row r="118" spans="9:11" ht="12.75" customHeight="1" x14ac:dyDescent="0.2">
      <c r="I118" s="14">
        <v>3</v>
      </c>
    </row>
    <row r="119" spans="9:11" ht="12.75" customHeight="1" x14ac:dyDescent="0.2">
      <c r="K119" s="14">
        <v>2</v>
      </c>
    </row>
    <row r="120" spans="9:11" ht="12.75" customHeight="1" x14ac:dyDescent="0.2"/>
    <row r="121" spans="9:11" ht="12.75" customHeight="1" x14ac:dyDescent="0.2"/>
    <row r="122" spans="9:11" ht="12.75" customHeight="1" x14ac:dyDescent="0.2">
      <c r="J122" s="14">
        <v>3</v>
      </c>
    </row>
    <row r="123" spans="9:11" ht="12.75" customHeight="1" x14ac:dyDescent="0.2">
      <c r="I123" s="14">
        <v>2</v>
      </c>
      <c r="K123" s="14">
        <v>2</v>
      </c>
    </row>
    <row r="124" spans="9:11" ht="12.75" customHeight="1" x14ac:dyDescent="0.2"/>
    <row r="125" spans="9:11" ht="12.75" customHeight="1" x14ac:dyDescent="0.2">
      <c r="J125" s="14">
        <v>4</v>
      </c>
    </row>
    <row r="126" spans="9:11" ht="12.75" customHeight="1" x14ac:dyDescent="0.2"/>
    <row r="127" spans="9:11" ht="12.75" customHeight="1" x14ac:dyDescent="0.2">
      <c r="I127" s="14">
        <v>2</v>
      </c>
    </row>
    <row r="128" spans="9:11" ht="12.75" customHeight="1" x14ac:dyDescent="0.2">
      <c r="K128" s="14">
        <v>1</v>
      </c>
    </row>
    <row r="129" spans="9:11" ht="12.75" customHeight="1" x14ac:dyDescent="0.2"/>
    <row r="130" spans="9:11" ht="12.75" customHeight="1" x14ac:dyDescent="0.2"/>
    <row r="131" spans="9:11" ht="12.75" customHeight="1" x14ac:dyDescent="0.2"/>
    <row r="132" spans="9:11" ht="12.75" customHeight="1" x14ac:dyDescent="0.2"/>
    <row r="133" spans="9:11" ht="12.75" customHeight="1" x14ac:dyDescent="0.2"/>
    <row r="134" spans="9:11" ht="12.75" customHeight="1" x14ac:dyDescent="0.2"/>
    <row r="135" spans="9:11" ht="12.75" customHeight="1" x14ac:dyDescent="0.2"/>
    <row r="136" spans="9:11" ht="12.75" customHeight="1" x14ac:dyDescent="0.2">
      <c r="I136" s="14">
        <v>2</v>
      </c>
      <c r="J136" s="14">
        <v>2</v>
      </c>
    </row>
    <row r="137" spans="9:11" ht="12.75" customHeight="1" x14ac:dyDescent="0.2"/>
    <row r="138" spans="9:11" ht="12.75" customHeight="1" x14ac:dyDescent="0.2"/>
    <row r="139" spans="9:11" ht="12.75" customHeight="1" x14ac:dyDescent="0.2"/>
    <row r="140" spans="9:11" ht="12.75" customHeight="1" x14ac:dyDescent="0.2"/>
    <row r="141" spans="9:11" ht="12.75" customHeight="1" x14ac:dyDescent="0.2"/>
    <row r="142" spans="9:11" ht="12.75" customHeight="1" x14ac:dyDescent="0.2">
      <c r="J142" s="14">
        <v>2</v>
      </c>
    </row>
    <row r="143" spans="9:11" ht="12.75" customHeight="1" x14ac:dyDescent="0.2">
      <c r="K143" s="14">
        <v>1</v>
      </c>
    </row>
    <row r="144" spans="9:11" ht="12.75" customHeight="1" x14ac:dyDescent="0.2"/>
    <row r="145" spans="9:11" ht="12.75" customHeight="1" x14ac:dyDescent="0.2"/>
    <row r="146" spans="9:11" ht="12.75" customHeight="1" x14ac:dyDescent="0.2"/>
    <row r="147" spans="9:11" ht="12.75" customHeight="1" x14ac:dyDescent="0.2"/>
    <row r="148" spans="9:11" ht="12.75" customHeight="1" x14ac:dyDescent="0.2"/>
    <row r="149" spans="9:11" ht="12.75" customHeight="1" x14ac:dyDescent="0.2">
      <c r="I149" s="14">
        <v>3</v>
      </c>
    </row>
    <row r="150" spans="9:11" ht="12.75" customHeight="1" x14ac:dyDescent="0.2">
      <c r="J150" s="14">
        <v>2</v>
      </c>
    </row>
    <row r="151" spans="9:11" ht="12.75" customHeight="1" x14ac:dyDescent="0.2"/>
    <row r="152" spans="9:11" ht="12.75" customHeight="1" x14ac:dyDescent="0.2"/>
    <row r="153" spans="9:11" ht="12.75" customHeight="1" x14ac:dyDescent="0.2"/>
    <row r="154" spans="9:11" ht="12.75" customHeight="1" x14ac:dyDescent="0.2"/>
    <row r="155" spans="9:11" ht="12.75" customHeight="1" x14ac:dyDescent="0.2"/>
    <row r="156" spans="9:11" ht="12.75" customHeight="1" x14ac:dyDescent="0.2"/>
    <row r="157" spans="9:11" ht="12.75" customHeight="1" x14ac:dyDescent="0.2"/>
    <row r="158" spans="9:11" ht="12.75" customHeight="1" x14ac:dyDescent="0.2"/>
    <row r="159" spans="9:11" ht="12.75" customHeight="1" x14ac:dyDescent="0.2">
      <c r="I159" s="14">
        <f t="shared" ref="I159:K159" si="0">SUM(I18:I157)</f>
        <v>14</v>
      </c>
      <c r="J159" s="14">
        <f t="shared" si="0"/>
        <v>22</v>
      </c>
      <c r="K159" s="14">
        <f t="shared" si="0"/>
        <v>16</v>
      </c>
    </row>
    <row r="160" spans="9:11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3366FF"/>
  </sheetPr>
  <dimension ref="A1:Z1000"/>
  <sheetViews>
    <sheetView workbookViewId="0"/>
  </sheetViews>
  <sheetFormatPr defaultColWidth="12.7109375" defaultRowHeight="15" customHeight="1" x14ac:dyDescent="0.2"/>
  <cols>
    <col min="1" max="1" width="4.42578125" customWidth="1"/>
    <col min="2" max="2" width="19.7109375" customWidth="1"/>
    <col min="3" max="3" width="18.7109375" customWidth="1"/>
    <col min="4" max="4" width="32" customWidth="1"/>
    <col min="5" max="5" width="23.42578125" customWidth="1"/>
    <col min="6" max="6" width="59.42578125" customWidth="1"/>
    <col min="7" max="7" width="21.42578125" customWidth="1"/>
    <col min="8" max="8" width="28.85546875" customWidth="1"/>
    <col min="9" max="26" width="8" customWidth="1"/>
  </cols>
  <sheetData>
    <row r="1" spans="1:26" ht="15" customHeight="1" x14ac:dyDescent="0.25">
      <c r="A1" s="220" t="s">
        <v>2208</v>
      </c>
    </row>
    <row r="2" spans="1:26" ht="15" customHeight="1" x14ac:dyDescent="0.25">
      <c r="A2" s="220" t="s">
        <v>2197</v>
      </c>
    </row>
    <row r="3" spans="1:26" ht="12.75" customHeight="1" x14ac:dyDescent="0.2"/>
    <row r="4" spans="1:26" ht="37.5" customHeight="1" x14ac:dyDescent="0.2">
      <c r="A4" s="409" t="s">
        <v>1</v>
      </c>
      <c r="B4" s="409" t="s">
        <v>1424</v>
      </c>
      <c r="C4" s="409" t="s">
        <v>1423</v>
      </c>
      <c r="D4" s="409" t="s">
        <v>2209</v>
      </c>
      <c r="E4" s="409" t="s">
        <v>2210</v>
      </c>
      <c r="F4" s="409" t="s">
        <v>2211</v>
      </c>
      <c r="G4" s="409" t="s">
        <v>2212</v>
      </c>
      <c r="H4" s="409" t="s">
        <v>2213</v>
      </c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</row>
    <row r="5" spans="1:26" ht="12.75" customHeight="1" x14ac:dyDescent="0.2">
      <c r="A5" s="410">
        <v>1</v>
      </c>
      <c r="B5" s="410">
        <v>2</v>
      </c>
      <c r="C5" s="411">
        <v>3</v>
      </c>
      <c r="D5" s="411">
        <v>4</v>
      </c>
      <c r="E5" s="411">
        <v>5</v>
      </c>
      <c r="F5" s="411">
        <v>6</v>
      </c>
      <c r="G5" s="411">
        <v>7</v>
      </c>
      <c r="H5" s="411">
        <v>8</v>
      </c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 x14ac:dyDescent="0.2">
      <c r="A6" s="412">
        <v>1</v>
      </c>
      <c r="B6" s="58" t="str">
        <f>SASARAN!B4</f>
        <v xml:space="preserve">Puskesmas : </v>
      </c>
      <c r="C6" s="8" t="str">
        <f>SASARAN!$C$8</f>
        <v>PURWODADI</v>
      </c>
      <c r="D6" s="8"/>
      <c r="E6" s="8"/>
      <c r="F6" s="8"/>
      <c r="G6" s="8"/>
      <c r="H6" s="8"/>
    </row>
    <row r="7" spans="1:26" ht="12.75" customHeight="1" x14ac:dyDescent="0.2">
      <c r="A7" s="71"/>
      <c r="B7" s="295"/>
      <c r="C7" s="8"/>
      <c r="D7" s="8"/>
      <c r="E7" s="8"/>
      <c r="F7" s="8"/>
      <c r="G7" s="8"/>
      <c r="H7" s="8"/>
    </row>
    <row r="8" spans="1:26" ht="12.75" customHeight="1" x14ac:dyDescent="0.2">
      <c r="A8" s="71"/>
      <c r="B8" s="295"/>
      <c r="C8" s="8"/>
      <c r="D8" s="8"/>
      <c r="E8" s="8"/>
      <c r="F8" s="8"/>
      <c r="G8" s="8"/>
      <c r="H8" s="8"/>
    </row>
    <row r="9" spans="1:26" ht="12.75" customHeight="1" x14ac:dyDescent="0.2">
      <c r="A9" s="71"/>
      <c r="B9" s="295"/>
      <c r="C9" s="8"/>
      <c r="D9" s="8"/>
      <c r="E9" s="8"/>
      <c r="F9" s="8"/>
      <c r="G9" s="8"/>
      <c r="H9" s="8"/>
    </row>
    <row r="10" spans="1:26" ht="12.75" customHeight="1" x14ac:dyDescent="0.2">
      <c r="A10" s="71"/>
      <c r="B10" s="295"/>
      <c r="C10" s="8"/>
      <c r="D10" s="8"/>
      <c r="E10" s="8"/>
      <c r="F10" s="8"/>
      <c r="G10" s="8"/>
      <c r="H10" s="8"/>
    </row>
    <row r="11" spans="1:26" ht="12.75" customHeight="1" x14ac:dyDescent="0.2">
      <c r="A11" s="406"/>
      <c r="B11" s="295"/>
      <c r="C11" s="8" t="str">
        <f>SASARAN!$C$9</f>
        <v>POLOWIJEN</v>
      </c>
      <c r="D11" s="8"/>
      <c r="E11" s="8"/>
      <c r="F11" s="8"/>
      <c r="G11" s="8"/>
      <c r="H11" s="8"/>
    </row>
    <row r="12" spans="1:26" ht="12.75" customHeight="1" x14ac:dyDescent="0.2">
      <c r="A12" s="406"/>
      <c r="B12" s="295"/>
      <c r="C12" s="8" t="str">
        <f>SASARAN!$C$10</f>
        <v>BALEARJOSARI</v>
      </c>
      <c r="D12" s="8"/>
      <c r="E12" s="8"/>
      <c r="F12" s="8"/>
      <c r="G12" s="8"/>
      <c r="H12" s="8"/>
    </row>
    <row r="13" spans="1:26" ht="12.75" customHeight="1" x14ac:dyDescent="0.2">
      <c r="A13" s="406"/>
      <c r="B13" s="295"/>
      <c r="C13" s="8"/>
      <c r="D13" s="8"/>
      <c r="E13" s="8"/>
      <c r="F13" s="8"/>
      <c r="G13" s="8"/>
      <c r="H13" s="8"/>
    </row>
    <row r="14" spans="1:26" ht="12.75" customHeight="1" x14ac:dyDescent="0.2">
      <c r="A14" s="406"/>
      <c r="B14" s="295"/>
      <c r="C14" s="8"/>
      <c r="D14" s="8"/>
      <c r="E14" s="8"/>
      <c r="F14" s="8"/>
      <c r="G14" s="8"/>
      <c r="H14" s="8"/>
    </row>
    <row r="15" spans="1:26" ht="12.75" customHeight="1" x14ac:dyDescent="0.2">
      <c r="A15" s="406"/>
      <c r="B15" s="295"/>
      <c r="C15" s="8">
        <f>SASARAN!$C$11</f>
        <v>0</v>
      </c>
      <c r="D15" s="37" t="s">
        <v>1116</v>
      </c>
      <c r="E15" s="37" t="s">
        <v>1116</v>
      </c>
      <c r="F15" s="37" t="s">
        <v>1116</v>
      </c>
      <c r="G15" s="37" t="s">
        <v>1116</v>
      </c>
      <c r="H15" s="37" t="s">
        <v>1116</v>
      </c>
    </row>
    <row r="16" spans="1:26" ht="12.75" customHeight="1" x14ac:dyDescent="0.2">
      <c r="A16" s="406"/>
      <c r="B16" s="295"/>
      <c r="C16" s="8"/>
      <c r="D16" s="8"/>
      <c r="E16" s="8"/>
      <c r="F16" s="8"/>
      <c r="G16" s="8"/>
      <c r="H16" s="8"/>
    </row>
    <row r="17" spans="1:8" ht="12.75" customHeight="1" x14ac:dyDescent="0.2">
      <c r="A17" s="406"/>
      <c r="B17" s="295"/>
      <c r="C17" s="8"/>
      <c r="D17" s="8"/>
      <c r="E17" s="8"/>
      <c r="F17" s="8"/>
      <c r="G17" s="8"/>
      <c r="H17" s="8"/>
    </row>
    <row r="18" spans="1:8" ht="12.75" customHeight="1" x14ac:dyDescent="0.2">
      <c r="A18" s="406"/>
      <c r="B18" s="295"/>
      <c r="C18" s="191"/>
      <c r="D18" s="8"/>
      <c r="E18" s="8"/>
      <c r="F18" s="8"/>
      <c r="G18" s="8"/>
      <c r="H18" s="8"/>
    </row>
    <row r="19" spans="1:8" ht="12.75" customHeight="1" x14ac:dyDescent="0.2">
      <c r="A19" s="406"/>
      <c r="B19" s="295"/>
      <c r="C19" s="191"/>
      <c r="D19" s="8"/>
      <c r="E19" s="8"/>
      <c r="F19" s="8"/>
      <c r="G19" s="8"/>
      <c r="H19" s="8"/>
    </row>
    <row r="20" spans="1:8" ht="12.75" customHeight="1" x14ac:dyDescent="0.2">
      <c r="A20" s="406"/>
      <c r="B20" s="295"/>
      <c r="C20" s="191"/>
      <c r="D20" s="8"/>
      <c r="E20" s="8"/>
      <c r="F20" s="8"/>
      <c r="G20" s="8"/>
      <c r="H20" s="8"/>
    </row>
    <row r="21" spans="1:8" ht="12.75" customHeight="1" x14ac:dyDescent="0.2">
      <c r="A21" s="408"/>
      <c r="B21" s="36"/>
      <c r="C21" s="191"/>
      <c r="D21" s="8"/>
      <c r="E21" s="8"/>
      <c r="F21" s="8"/>
      <c r="G21" s="8"/>
      <c r="H21" s="8"/>
    </row>
    <row r="22" spans="1:8" ht="12.75" customHeight="1" x14ac:dyDescent="0.2"/>
    <row r="23" spans="1:8" ht="12.75" customHeight="1" x14ac:dyDescent="0.2"/>
    <row r="24" spans="1:8" ht="12.75" customHeight="1" x14ac:dyDescent="0.2"/>
    <row r="25" spans="1:8" ht="12.75" customHeight="1" x14ac:dyDescent="0.2"/>
    <row r="26" spans="1:8" ht="12.75" customHeight="1" x14ac:dyDescent="0.2"/>
    <row r="27" spans="1:8" ht="12.75" customHeight="1" x14ac:dyDescent="0.2"/>
    <row r="28" spans="1:8" ht="12.75" customHeight="1" x14ac:dyDescent="0.2"/>
    <row r="29" spans="1:8" ht="12.75" customHeight="1" x14ac:dyDescent="0.2"/>
    <row r="30" spans="1:8" ht="12.75" customHeight="1" x14ac:dyDescent="0.2"/>
    <row r="31" spans="1:8" ht="12.75" customHeight="1" x14ac:dyDescent="0.2"/>
    <row r="32" spans="1:8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topLeftCell="A15" workbookViewId="0">
      <selection activeCell="F30" sqref="F30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116</v>
      </c>
      <c r="D1" s="56"/>
      <c r="E1" s="13"/>
      <c r="F1" s="13" t="s">
        <v>116</v>
      </c>
      <c r="G1" s="13"/>
      <c r="H1" s="13" t="s">
        <v>116</v>
      </c>
      <c r="I1" s="13"/>
      <c r="J1" s="13"/>
      <c r="K1" s="13" t="s">
        <v>116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548" t="s">
        <v>117</v>
      </c>
      <c r="C2" s="511"/>
      <c r="D2" s="511"/>
      <c r="E2" s="511"/>
      <c r="F2" s="511"/>
      <c r="G2" s="511"/>
      <c r="H2" s="511"/>
      <c r="I2" s="511"/>
      <c r="J2" s="511"/>
      <c r="K2" s="511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118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119</v>
      </c>
      <c r="D4" s="57" t="s">
        <v>120</v>
      </c>
      <c r="E4" s="549" t="s">
        <v>121</v>
      </c>
      <c r="F4" s="549" t="str">
        <f>SASARAN!$C$8</f>
        <v>PURWODADI</v>
      </c>
      <c r="G4" s="549" t="str">
        <f>SASARAN!$C$9</f>
        <v>POLOWIJEN</v>
      </c>
      <c r="H4" s="549" t="str">
        <f>SASARAN!$C$10</f>
        <v>BALEARJOSARI</v>
      </c>
      <c r="I4" s="549">
        <f>SASARAN!$C$11</f>
        <v>0</v>
      </c>
      <c r="J4" s="549">
        <f>SASARAN!$C$12</f>
        <v>0</v>
      </c>
      <c r="K4" s="549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122</v>
      </c>
      <c r="D5" s="59"/>
      <c r="E5" s="513"/>
      <c r="F5" s="513"/>
      <c r="G5" s="513"/>
      <c r="H5" s="513"/>
      <c r="I5" s="513"/>
      <c r="J5" s="513"/>
      <c r="K5" s="513"/>
      <c r="L5" s="13"/>
      <c r="M5" s="60" t="s">
        <v>112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514"/>
      <c r="F6" s="514"/>
      <c r="G6" s="514"/>
      <c r="H6" s="514"/>
      <c r="I6" s="514"/>
      <c r="J6" s="514"/>
      <c r="K6" s="514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123</v>
      </c>
      <c r="D9" s="69" t="s">
        <v>124</v>
      </c>
      <c r="E9" s="68" t="s">
        <v>123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125</v>
      </c>
      <c r="D10" s="74" t="s">
        <v>126</v>
      </c>
      <c r="E10" s="73" t="s">
        <v>127</v>
      </c>
      <c r="F10" s="75">
        <v>13</v>
      </c>
      <c r="G10" s="76">
        <v>9</v>
      </c>
      <c r="H10" s="77">
        <v>9</v>
      </c>
      <c r="I10" s="78"/>
      <c r="J10" s="79"/>
      <c r="K10" s="80"/>
      <c r="L10" s="13"/>
      <c r="M10" s="81">
        <f t="shared" ref="M10:M264" si="0">SUM(F10:K10)</f>
        <v>31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128</v>
      </c>
      <c r="D11" s="74" t="s">
        <v>129</v>
      </c>
      <c r="E11" s="73" t="s">
        <v>128</v>
      </c>
      <c r="F11" s="75">
        <v>114</v>
      </c>
      <c r="G11" s="76">
        <v>75</v>
      </c>
      <c r="H11" s="77">
        <v>50</v>
      </c>
      <c r="I11" s="78"/>
      <c r="J11" s="79"/>
      <c r="K11" s="80"/>
      <c r="L11" s="13"/>
      <c r="M11" s="81">
        <f t="shared" si="0"/>
        <v>239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130</v>
      </c>
      <c r="C12" s="541" t="s">
        <v>131</v>
      </c>
      <c r="D12" s="83" t="s">
        <v>132</v>
      </c>
      <c r="E12" s="57" t="s">
        <v>133</v>
      </c>
      <c r="F12" s="84">
        <v>0</v>
      </c>
      <c r="G12" s="85">
        <v>0</v>
      </c>
      <c r="H12" s="86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134</v>
      </c>
      <c r="C13" s="513"/>
      <c r="D13" s="83" t="s">
        <v>135</v>
      </c>
      <c r="E13" s="57" t="s">
        <v>136</v>
      </c>
      <c r="F13" s="84">
        <v>0</v>
      </c>
      <c r="G13" s="85">
        <v>0</v>
      </c>
      <c r="H13" s="86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137</v>
      </c>
      <c r="C14" s="513"/>
      <c r="D14" s="83" t="s">
        <v>138</v>
      </c>
      <c r="E14" s="57" t="s">
        <v>139</v>
      </c>
      <c r="F14" s="84">
        <v>0</v>
      </c>
      <c r="G14" s="85">
        <v>0</v>
      </c>
      <c r="H14" s="86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140</v>
      </c>
      <c r="C15" s="513"/>
      <c r="D15" s="83" t="s">
        <v>141</v>
      </c>
      <c r="E15" s="57" t="s">
        <v>142</v>
      </c>
      <c r="F15" s="84">
        <v>0</v>
      </c>
      <c r="G15" s="85">
        <v>0</v>
      </c>
      <c r="H15" s="86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514"/>
      <c r="D16" s="89" t="s">
        <v>143</v>
      </c>
      <c r="E16" s="90" t="s">
        <v>144</v>
      </c>
      <c r="F16" s="91">
        <f t="shared" ref="F16:K16" si="1">SUM(F12:F15)</f>
        <v>0</v>
      </c>
      <c r="G16" s="91">
        <f t="shared" si="1"/>
        <v>0</v>
      </c>
      <c r="H16" s="91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145</v>
      </c>
      <c r="C17" s="541" t="s">
        <v>146</v>
      </c>
      <c r="D17" s="94" t="s">
        <v>147</v>
      </c>
      <c r="E17" s="95" t="s">
        <v>148</v>
      </c>
      <c r="F17" s="96">
        <v>2</v>
      </c>
      <c r="G17" s="96">
        <v>3</v>
      </c>
      <c r="H17" s="96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149</v>
      </c>
      <c r="C18" s="513"/>
      <c r="D18" s="94" t="s">
        <v>150</v>
      </c>
      <c r="E18" s="95" t="s">
        <v>151</v>
      </c>
      <c r="F18" s="96">
        <v>4</v>
      </c>
      <c r="G18" s="96">
        <v>3</v>
      </c>
      <c r="H18" s="96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514"/>
      <c r="D19" s="89" t="s">
        <v>152</v>
      </c>
      <c r="E19" s="90" t="s">
        <v>153</v>
      </c>
      <c r="F19" s="91">
        <f t="shared" ref="F19:K19" si="2">SUM(F17:F18)</f>
        <v>6</v>
      </c>
      <c r="G19" s="91">
        <f t="shared" si="2"/>
        <v>6</v>
      </c>
      <c r="H19" s="91">
        <f t="shared" si="2"/>
        <v>4</v>
      </c>
      <c r="I19" s="92">
        <f t="shared" si="2"/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154</v>
      </c>
      <c r="C20" s="99" t="s">
        <v>155</v>
      </c>
      <c r="D20" s="89" t="s">
        <v>156</v>
      </c>
      <c r="E20" s="90" t="s">
        <v>157</v>
      </c>
      <c r="F20" s="96">
        <v>13</v>
      </c>
      <c r="G20" s="96">
        <v>9</v>
      </c>
      <c r="H20" s="96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544" t="s">
        <v>158</v>
      </c>
      <c r="C21" s="541" t="s">
        <v>128</v>
      </c>
      <c r="D21" s="89" t="s">
        <v>159</v>
      </c>
      <c r="E21" s="538" t="s">
        <v>128</v>
      </c>
      <c r="F21" s="96">
        <v>33</v>
      </c>
      <c r="G21" s="96">
        <v>45</v>
      </c>
      <c r="H21" s="96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513"/>
      <c r="C22" s="513"/>
      <c r="D22" s="89" t="s">
        <v>160</v>
      </c>
      <c r="E22" s="513"/>
      <c r="F22" s="96">
        <v>22</v>
      </c>
      <c r="G22" s="96">
        <v>32</v>
      </c>
      <c r="H22" s="96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514"/>
      <c r="C23" s="514"/>
      <c r="D23" s="89" t="s">
        <v>161</v>
      </c>
      <c r="E23" s="514"/>
      <c r="F23" s="96">
        <v>20</v>
      </c>
      <c r="G23" s="96">
        <v>22</v>
      </c>
      <c r="H23" s="96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162</v>
      </c>
      <c r="C24" s="541" t="s">
        <v>163</v>
      </c>
      <c r="D24" s="83" t="s">
        <v>164</v>
      </c>
      <c r="E24" s="57" t="s">
        <v>165</v>
      </c>
      <c r="F24" s="96">
        <v>0</v>
      </c>
      <c r="G24" s="96">
        <v>0</v>
      </c>
      <c r="H24" s="96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166</v>
      </c>
      <c r="C25" s="513"/>
      <c r="D25" s="83" t="s">
        <v>167</v>
      </c>
      <c r="E25" s="57" t="s">
        <v>168</v>
      </c>
      <c r="F25" s="96">
        <v>0</v>
      </c>
      <c r="G25" s="96">
        <v>0</v>
      </c>
      <c r="H25" s="96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169</v>
      </c>
      <c r="C26" s="513"/>
      <c r="D26" s="83" t="s">
        <v>170</v>
      </c>
      <c r="E26" s="57" t="s">
        <v>171</v>
      </c>
      <c r="F26" s="96">
        <v>0</v>
      </c>
      <c r="G26" s="96">
        <v>0</v>
      </c>
      <c r="H26" s="96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172</v>
      </c>
      <c r="C27" s="513"/>
      <c r="D27" s="83" t="s">
        <v>173</v>
      </c>
      <c r="E27" s="57" t="s">
        <v>174</v>
      </c>
      <c r="F27" s="96">
        <v>0</v>
      </c>
      <c r="G27" s="96">
        <v>0</v>
      </c>
      <c r="H27" s="96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514"/>
      <c r="D28" s="89" t="s">
        <v>175</v>
      </c>
      <c r="E28" s="90" t="s">
        <v>176</v>
      </c>
      <c r="F28" s="91">
        <f t="shared" ref="F28:K28" si="3">SUM(F24:F27)</f>
        <v>0</v>
      </c>
      <c r="G28" s="91">
        <f t="shared" si="3"/>
        <v>0</v>
      </c>
      <c r="H28" s="91">
        <f t="shared" si="3"/>
        <v>0</v>
      </c>
      <c r="I28" s="92">
        <f t="shared" si="3"/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177</v>
      </c>
      <c r="C29" s="546" t="s">
        <v>178</v>
      </c>
      <c r="D29" s="69" t="s">
        <v>179</v>
      </c>
      <c r="E29" s="102" t="s">
        <v>180</v>
      </c>
      <c r="F29" s="103">
        <v>1</v>
      </c>
      <c r="G29" s="103">
        <v>1</v>
      </c>
      <c r="H29" s="103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181</v>
      </c>
      <c r="C30" s="513"/>
      <c r="D30" s="69" t="s">
        <v>182</v>
      </c>
      <c r="E30" s="102" t="s">
        <v>183</v>
      </c>
      <c r="F30" s="103">
        <v>0</v>
      </c>
      <c r="G30" s="103">
        <v>0</v>
      </c>
      <c r="H30" s="103">
        <v>0</v>
      </c>
      <c r="I30" s="104"/>
      <c r="J30" s="104"/>
      <c r="K30" s="104"/>
      <c r="L30" s="100"/>
      <c r="M30" s="81">
        <f t="shared" si="0"/>
        <v>0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184</v>
      </c>
      <c r="C31" s="513"/>
      <c r="D31" s="69" t="s">
        <v>185</v>
      </c>
      <c r="E31" s="102" t="s">
        <v>186</v>
      </c>
      <c r="F31" s="103">
        <v>5</v>
      </c>
      <c r="G31" s="103">
        <v>4</v>
      </c>
      <c r="H31" s="103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187</v>
      </c>
      <c r="C32" s="513"/>
      <c r="D32" s="69" t="s">
        <v>188</v>
      </c>
      <c r="E32" s="102" t="s">
        <v>189</v>
      </c>
      <c r="F32" s="103">
        <v>0</v>
      </c>
      <c r="G32" s="103">
        <v>0</v>
      </c>
      <c r="H32" s="103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190</v>
      </c>
      <c r="C33" s="513"/>
      <c r="D33" s="69" t="s">
        <v>191</v>
      </c>
      <c r="E33" s="102" t="s">
        <v>192</v>
      </c>
      <c r="F33" s="105">
        <v>1</v>
      </c>
      <c r="G33" s="105">
        <v>1</v>
      </c>
      <c r="H33" s="105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193</v>
      </c>
      <c r="C34" s="513"/>
      <c r="D34" s="69" t="s">
        <v>194</v>
      </c>
      <c r="E34" s="102" t="s">
        <v>195</v>
      </c>
      <c r="F34" s="105">
        <v>1</v>
      </c>
      <c r="G34" s="105">
        <v>1</v>
      </c>
      <c r="H34" s="105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196</v>
      </c>
      <c r="C35" s="514"/>
      <c r="D35" s="69" t="s">
        <v>197</v>
      </c>
      <c r="E35" s="102" t="s">
        <v>198</v>
      </c>
      <c r="F35" s="105">
        <v>0</v>
      </c>
      <c r="G35" s="105">
        <v>0</v>
      </c>
      <c r="H35" s="105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199</v>
      </c>
      <c r="C36" s="541" t="s">
        <v>200</v>
      </c>
      <c r="D36" s="83" t="s">
        <v>201</v>
      </c>
      <c r="E36" s="57" t="s">
        <v>202</v>
      </c>
      <c r="F36" s="96">
        <v>0</v>
      </c>
      <c r="G36" s="96">
        <v>0</v>
      </c>
      <c r="H36" s="96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203</v>
      </c>
      <c r="C37" s="513"/>
      <c r="D37" s="83" t="s">
        <v>204</v>
      </c>
      <c r="E37" s="57" t="s">
        <v>205</v>
      </c>
      <c r="F37" s="96">
        <v>0</v>
      </c>
      <c r="G37" s="96">
        <v>0</v>
      </c>
      <c r="H37" s="96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206</v>
      </c>
      <c r="C38" s="513"/>
      <c r="D38" s="83" t="s">
        <v>207</v>
      </c>
      <c r="E38" s="57" t="s">
        <v>208</v>
      </c>
      <c r="F38" s="96">
        <v>1</v>
      </c>
      <c r="G38" s="96">
        <v>1</v>
      </c>
      <c r="H38" s="96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209</v>
      </c>
      <c r="C39" s="513"/>
      <c r="D39" s="83" t="s">
        <v>210</v>
      </c>
      <c r="E39" s="57" t="s">
        <v>211</v>
      </c>
      <c r="F39" s="96">
        <v>0</v>
      </c>
      <c r="G39" s="96">
        <v>0</v>
      </c>
      <c r="H39" s="96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514"/>
      <c r="D40" s="89" t="s">
        <v>212</v>
      </c>
      <c r="E40" s="90" t="s">
        <v>200</v>
      </c>
      <c r="F40" s="91">
        <f t="shared" ref="F40:K40" si="4">+F36+F37+F38+F39</f>
        <v>1</v>
      </c>
      <c r="G40" s="91">
        <f t="shared" si="4"/>
        <v>1</v>
      </c>
      <c r="H40" s="91">
        <f t="shared" si="4"/>
        <v>1</v>
      </c>
      <c r="I40" s="92">
        <f t="shared" si="4"/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547" t="s">
        <v>213</v>
      </c>
      <c r="C41" s="541" t="s">
        <v>214</v>
      </c>
      <c r="D41" s="83" t="s">
        <v>215</v>
      </c>
      <c r="E41" s="57" t="s">
        <v>216</v>
      </c>
      <c r="F41" s="96">
        <v>0</v>
      </c>
      <c r="G41" s="96">
        <v>0</v>
      </c>
      <c r="H41" s="96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514"/>
      <c r="C42" s="513"/>
      <c r="D42" s="83" t="s">
        <v>217</v>
      </c>
      <c r="E42" s="57" t="s">
        <v>218</v>
      </c>
      <c r="F42" s="96">
        <v>0</v>
      </c>
      <c r="G42" s="96">
        <v>1</v>
      </c>
      <c r="H42" s="96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547" t="s">
        <v>219</v>
      </c>
      <c r="C43" s="513"/>
      <c r="D43" s="83" t="s">
        <v>220</v>
      </c>
      <c r="E43" s="57" t="s">
        <v>221</v>
      </c>
      <c r="F43" s="96">
        <v>1</v>
      </c>
      <c r="G43" s="96">
        <v>0</v>
      </c>
      <c r="H43" s="96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514"/>
      <c r="C44" s="513"/>
      <c r="D44" s="83" t="s">
        <v>222</v>
      </c>
      <c r="E44" s="57" t="s">
        <v>223</v>
      </c>
      <c r="F44" s="96">
        <v>0</v>
      </c>
      <c r="G44" s="96">
        <v>0</v>
      </c>
      <c r="H44" s="96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514"/>
      <c r="D45" s="89" t="s">
        <v>224</v>
      </c>
      <c r="E45" s="90" t="s">
        <v>214</v>
      </c>
      <c r="F45" s="91">
        <f t="shared" ref="F45:K45" si="5">+F41+F42+F43+F44</f>
        <v>1</v>
      </c>
      <c r="G45" s="91">
        <f t="shared" si="5"/>
        <v>1</v>
      </c>
      <c r="H45" s="91">
        <f t="shared" si="5"/>
        <v>1</v>
      </c>
      <c r="I45" s="92">
        <f t="shared" si="5"/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538">
        <v>4</v>
      </c>
      <c r="C46" s="538" t="s">
        <v>225</v>
      </c>
      <c r="D46" s="89" t="s">
        <v>226</v>
      </c>
      <c r="E46" s="90" t="s">
        <v>227</v>
      </c>
      <c r="F46" s="109">
        <v>0</v>
      </c>
      <c r="G46" s="109">
        <v>0</v>
      </c>
      <c r="H46" s="109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513"/>
      <c r="C47" s="513"/>
      <c r="D47" s="89" t="s">
        <v>228</v>
      </c>
      <c r="E47" s="90" t="s">
        <v>229</v>
      </c>
      <c r="F47" s="109">
        <v>0</v>
      </c>
      <c r="G47" s="109">
        <v>0</v>
      </c>
      <c r="H47" s="109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514"/>
      <c r="C48" s="514"/>
      <c r="D48" s="89" t="s">
        <v>230</v>
      </c>
      <c r="E48" s="90" t="s">
        <v>231</v>
      </c>
      <c r="F48" s="109">
        <v>0</v>
      </c>
      <c r="G48" s="109">
        <v>0</v>
      </c>
      <c r="H48" s="109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538" t="s">
        <v>232</v>
      </c>
      <c r="C49" s="541" t="s">
        <v>233</v>
      </c>
      <c r="D49" s="89" t="s">
        <v>234</v>
      </c>
      <c r="E49" s="90" t="s">
        <v>235</v>
      </c>
      <c r="F49" s="111">
        <v>0</v>
      </c>
      <c r="G49" s="111">
        <v>1</v>
      </c>
      <c r="H49" s="111">
        <v>0</v>
      </c>
      <c r="I49" s="112"/>
      <c r="J49" s="112"/>
      <c r="K49" s="112"/>
      <c r="L49" s="13"/>
      <c r="M49" s="81">
        <f t="shared" si="0"/>
        <v>1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513"/>
      <c r="C50" s="513"/>
      <c r="D50" s="89" t="s">
        <v>236</v>
      </c>
      <c r="E50" s="90" t="s">
        <v>237</v>
      </c>
      <c r="F50" s="111">
        <v>0</v>
      </c>
      <c r="G50" s="111">
        <v>1</v>
      </c>
      <c r="H50" s="111">
        <v>0</v>
      </c>
      <c r="I50" s="112"/>
      <c r="J50" s="112"/>
      <c r="K50" s="112"/>
      <c r="L50" s="13"/>
      <c r="M50" s="81">
        <f t="shared" si="0"/>
        <v>1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513"/>
      <c r="C51" s="513"/>
      <c r="D51" s="74" t="s">
        <v>238</v>
      </c>
      <c r="E51" s="102" t="s">
        <v>239</v>
      </c>
      <c r="F51" s="113">
        <v>0</v>
      </c>
      <c r="G51" s="113">
        <v>0</v>
      </c>
      <c r="H51" s="11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513"/>
      <c r="C52" s="513"/>
      <c r="D52" s="89" t="s">
        <v>240</v>
      </c>
      <c r="E52" s="90" t="s">
        <v>241</v>
      </c>
      <c r="F52" s="111">
        <v>0</v>
      </c>
      <c r="G52" s="111">
        <v>10</v>
      </c>
      <c r="H52" s="111">
        <v>0</v>
      </c>
      <c r="I52" s="112"/>
      <c r="J52" s="112"/>
      <c r="K52" s="112"/>
      <c r="L52" s="13"/>
      <c r="M52" s="81">
        <f t="shared" si="0"/>
        <v>10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514"/>
      <c r="C53" s="513"/>
      <c r="D53" s="89" t="s">
        <v>242</v>
      </c>
      <c r="E53" s="90" t="s">
        <v>243</v>
      </c>
      <c r="F53" s="111">
        <v>0</v>
      </c>
      <c r="G53" s="111">
        <v>10</v>
      </c>
      <c r="H53" s="111">
        <v>0</v>
      </c>
      <c r="I53" s="112"/>
      <c r="J53" s="112"/>
      <c r="K53" s="112"/>
      <c r="L53" s="13"/>
      <c r="M53" s="81">
        <f t="shared" si="0"/>
        <v>10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538" t="s">
        <v>244</v>
      </c>
      <c r="C54" s="513"/>
      <c r="D54" s="83" t="s">
        <v>245</v>
      </c>
      <c r="E54" s="57" t="s">
        <v>246</v>
      </c>
      <c r="F54" s="96">
        <v>0</v>
      </c>
      <c r="G54" s="96">
        <v>0</v>
      </c>
      <c r="H54" s="96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513"/>
      <c r="C55" s="513"/>
      <c r="D55" s="83" t="s">
        <v>247</v>
      </c>
      <c r="E55" s="57" t="s">
        <v>248</v>
      </c>
      <c r="F55" s="96">
        <v>0</v>
      </c>
      <c r="G55" s="96">
        <v>0</v>
      </c>
      <c r="H55" s="96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513"/>
      <c r="C56" s="513"/>
      <c r="D56" s="83" t="s">
        <v>249</v>
      </c>
      <c r="E56" s="57" t="s">
        <v>250</v>
      </c>
      <c r="F56" s="96">
        <v>0</v>
      </c>
      <c r="G56" s="96">
        <v>1</v>
      </c>
      <c r="H56" s="96">
        <v>0</v>
      </c>
      <c r="I56" s="97"/>
      <c r="J56" s="97"/>
      <c r="K56" s="97"/>
      <c r="L56" s="13"/>
      <c r="M56" s="81">
        <f t="shared" si="0"/>
        <v>1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513"/>
      <c r="C57" s="513"/>
      <c r="D57" s="83" t="s">
        <v>251</v>
      </c>
      <c r="E57" s="57" t="s">
        <v>252</v>
      </c>
      <c r="F57" s="96">
        <v>0</v>
      </c>
      <c r="G57" s="96">
        <v>0</v>
      </c>
      <c r="H57" s="96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514"/>
      <c r="C58" s="514"/>
      <c r="D58" s="89" t="s">
        <v>253</v>
      </c>
      <c r="E58" s="90" t="s">
        <v>254</v>
      </c>
      <c r="F58" s="91">
        <f t="shared" ref="F58:K58" si="6">+F54+F55+F56+F57</f>
        <v>0</v>
      </c>
      <c r="G58" s="91">
        <f t="shared" si="6"/>
        <v>1</v>
      </c>
      <c r="H58" s="91">
        <f t="shared" si="6"/>
        <v>0</v>
      </c>
      <c r="I58" s="92">
        <f t="shared" si="6"/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1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544" t="s">
        <v>255</v>
      </c>
      <c r="C59" s="541" t="s">
        <v>256</v>
      </c>
      <c r="D59" s="83" t="s">
        <v>257</v>
      </c>
      <c r="E59" s="57" t="s">
        <v>258</v>
      </c>
      <c r="F59" s="452">
        <v>0</v>
      </c>
      <c r="G59" s="452">
        <v>0</v>
      </c>
      <c r="H59" s="452">
        <v>0</v>
      </c>
      <c r="I59" s="84"/>
      <c r="J59" s="84"/>
      <c r="K59" s="84"/>
      <c r="L59" s="13"/>
      <c r="M59" s="81">
        <f>SUM(F59:K59)</f>
        <v>0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513"/>
      <c r="C60" s="513"/>
      <c r="D60" s="83" t="s">
        <v>259</v>
      </c>
      <c r="E60" s="57" t="s">
        <v>260</v>
      </c>
      <c r="F60" s="452">
        <v>0</v>
      </c>
      <c r="G60" s="452">
        <v>0</v>
      </c>
      <c r="H60" s="452">
        <v>0</v>
      </c>
      <c r="I60" s="84"/>
      <c r="J60" s="84"/>
      <c r="K60" s="84"/>
      <c r="L60" s="13"/>
      <c r="M60" s="81">
        <f t="shared" si="0"/>
        <v>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513"/>
      <c r="C61" s="513"/>
      <c r="D61" s="83" t="s">
        <v>261</v>
      </c>
      <c r="E61" s="57" t="s">
        <v>262</v>
      </c>
      <c r="F61" s="452">
        <v>0</v>
      </c>
      <c r="G61" s="452">
        <v>0</v>
      </c>
      <c r="H61" s="452">
        <v>0</v>
      </c>
      <c r="I61" s="84"/>
      <c r="J61" s="84"/>
      <c r="K61" s="84"/>
      <c r="L61" s="13"/>
      <c r="M61" s="81">
        <f t="shared" si="0"/>
        <v>0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514"/>
      <c r="C62" s="513"/>
      <c r="D62" s="83" t="s">
        <v>263</v>
      </c>
      <c r="E62" s="57" t="s">
        <v>264</v>
      </c>
      <c r="F62" s="452">
        <v>0</v>
      </c>
      <c r="G62" s="452">
        <v>0</v>
      </c>
      <c r="H62" s="452">
        <v>0</v>
      </c>
      <c r="I62" s="84"/>
      <c r="J62" s="84"/>
      <c r="K62" s="84"/>
      <c r="L62" s="13"/>
      <c r="M62" s="81">
        <f t="shared" si="0"/>
        <v>0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544" t="s">
        <v>265</v>
      </c>
      <c r="C63" s="513"/>
      <c r="D63" s="83" t="s">
        <v>266</v>
      </c>
      <c r="E63" s="57" t="s">
        <v>267</v>
      </c>
      <c r="F63" s="452">
        <v>0</v>
      </c>
      <c r="G63" s="452">
        <v>0</v>
      </c>
      <c r="H63" s="452">
        <v>0</v>
      </c>
      <c r="I63" s="84"/>
      <c r="J63" s="84"/>
      <c r="K63" s="84"/>
      <c r="L63" s="13"/>
      <c r="M63" s="81">
        <f t="shared" si="0"/>
        <v>0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514"/>
      <c r="C64" s="513"/>
      <c r="D64" s="83" t="s">
        <v>268</v>
      </c>
      <c r="E64" s="57" t="s">
        <v>269</v>
      </c>
      <c r="F64" s="452">
        <v>0</v>
      </c>
      <c r="G64" s="452">
        <v>0</v>
      </c>
      <c r="H64" s="452">
        <v>0</v>
      </c>
      <c r="I64" s="84"/>
      <c r="J64" s="84"/>
      <c r="K64" s="84"/>
      <c r="L64" s="13"/>
      <c r="M64" s="81">
        <f t="shared" si="0"/>
        <v>0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544" t="s">
        <v>270</v>
      </c>
      <c r="C65" s="513"/>
      <c r="D65" s="83" t="s">
        <v>271</v>
      </c>
      <c r="E65" s="57" t="s">
        <v>272</v>
      </c>
      <c r="F65" s="452">
        <v>0</v>
      </c>
      <c r="G65" s="452">
        <v>0</v>
      </c>
      <c r="H65" s="452">
        <v>0</v>
      </c>
      <c r="I65" s="84"/>
      <c r="J65" s="84"/>
      <c r="K65" s="84"/>
      <c r="L65" s="13"/>
      <c r="M65" s="81">
        <f t="shared" si="0"/>
        <v>0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514"/>
      <c r="C66" s="513"/>
      <c r="D66" s="83" t="s">
        <v>273</v>
      </c>
      <c r="E66" s="57" t="s">
        <v>274</v>
      </c>
      <c r="F66" s="452">
        <v>0</v>
      </c>
      <c r="G66" s="452">
        <v>0</v>
      </c>
      <c r="H66" s="452">
        <v>0</v>
      </c>
      <c r="I66" s="84"/>
      <c r="J66" s="84"/>
      <c r="K66" s="84"/>
      <c r="L66" s="13"/>
      <c r="M66" s="81">
        <f t="shared" si="0"/>
        <v>0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544" t="s">
        <v>275</v>
      </c>
      <c r="C67" s="513"/>
      <c r="D67" s="83" t="s">
        <v>276</v>
      </c>
      <c r="E67" s="57" t="s">
        <v>277</v>
      </c>
      <c r="F67" s="452">
        <v>0</v>
      </c>
      <c r="G67" s="452">
        <v>0</v>
      </c>
      <c r="H67" s="452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514"/>
      <c r="C68" s="513"/>
      <c r="D68" s="83" t="s">
        <v>278</v>
      </c>
      <c r="E68" s="57" t="s">
        <v>279</v>
      </c>
      <c r="F68" s="452">
        <v>0</v>
      </c>
      <c r="G68" s="452">
        <v>0</v>
      </c>
      <c r="H68" s="452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544" t="s">
        <v>280</v>
      </c>
      <c r="C69" s="513"/>
      <c r="D69" s="83" t="s">
        <v>281</v>
      </c>
      <c r="E69" s="57" t="s">
        <v>282</v>
      </c>
      <c r="F69" s="452">
        <v>0</v>
      </c>
      <c r="G69" s="452">
        <v>0</v>
      </c>
      <c r="H69" s="452">
        <v>0</v>
      </c>
      <c r="I69" s="84"/>
      <c r="J69" s="84"/>
      <c r="K69" s="84"/>
      <c r="L69" s="13"/>
      <c r="M69" s="81">
        <f t="shared" si="0"/>
        <v>0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514"/>
      <c r="C70" s="513"/>
      <c r="D70" s="83" t="s">
        <v>283</v>
      </c>
      <c r="E70" s="57" t="s">
        <v>284</v>
      </c>
      <c r="F70" s="452">
        <v>0</v>
      </c>
      <c r="G70" s="452">
        <v>0</v>
      </c>
      <c r="H70" s="452">
        <v>0</v>
      </c>
      <c r="I70" s="84"/>
      <c r="J70" s="84"/>
      <c r="K70" s="84"/>
      <c r="L70" s="13"/>
      <c r="M70" s="81">
        <f t="shared" si="0"/>
        <v>0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544" t="s">
        <v>285</v>
      </c>
      <c r="C71" s="513"/>
      <c r="D71" s="83" t="s">
        <v>286</v>
      </c>
      <c r="E71" s="57" t="s">
        <v>287</v>
      </c>
      <c r="F71" s="452">
        <v>0</v>
      </c>
      <c r="G71" s="452">
        <v>0</v>
      </c>
      <c r="H71" s="452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514"/>
      <c r="C72" s="513"/>
      <c r="D72" s="83" t="s">
        <v>288</v>
      </c>
      <c r="E72" s="57" t="s">
        <v>289</v>
      </c>
      <c r="F72" s="452">
        <v>0</v>
      </c>
      <c r="G72" s="452">
        <v>0</v>
      </c>
      <c r="H72" s="452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544" t="s">
        <v>290</v>
      </c>
      <c r="C73" s="513"/>
      <c r="D73" s="83" t="s">
        <v>291</v>
      </c>
      <c r="E73" s="57" t="s">
        <v>287</v>
      </c>
      <c r="F73" s="452">
        <v>0</v>
      </c>
      <c r="G73" s="452">
        <v>0</v>
      </c>
      <c r="H73" s="452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514"/>
      <c r="C74" s="513"/>
      <c r="D74" s="83" t="s">
        <v>292</v>
      </c>
      <c r="E74" s="57" t="s">
        <v>289</v>
      </c>
      <c r="F74" s="452">
        <v>0</v>
      </c>
      <c r="G74" s="452">
        <v>0</v>
      </c>
      <c r="H74" s="452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544" t="s">
        <v>293</v>
      </c>
      <c r="C75" s="513"/>
      <c r="D75" s="83" t="s">
        <v>294</v>
      </c>
      <c r="E75" s="57" t="s">
        <v>295</v>
      </c>
      <c r="F75" s="452">
        <v>0</v>
      </c>
      <c r="G75" s="452">
        <v>0</v>
      </c>
      <c r="H75" s="452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514"/>
      <c r="C76" s="513"/>
      <c r="D76" s="83" t="s">
        <v>296</v>
      </c>
      <c r="E76" s="57" t="s">
        <v>297</v>
      </c>
      <c r="F76" s="452">
        <v>0</v>
      </c>
      <c r="G76" s="452">
        <v>0</v>
      </c>
      <c r="H76" s="452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544" t="s">
        <v>298</v>
      </c>
      <c r="C77" s="513"/>
      <c r="D77" s="83" t="s">
        <v>299</v>
      </c>
      <c r="E77" s="57" t="s">
        <v>300</v>
      </c>
      <c r="F77" s="452">
        <v>0</v>
      </c>
      <c r="G77" s="452">
        <v>0</v>
      </c>
      <c r="H77" s="452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514"/>
      <c r="C78" s="513"/>
      <c r="D78" s="83" t="s">
        <v>301</v>
      </c>
      <c r="E78" s="57" t="s">
        <v>302</v>
      </c>
      <c r="F78" s="452">
        <v>0</v>
      </c>
      <c r="G78" s="452">
        <v>0</v>
      </c>
      <c r="H78" s="452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544" t="s">
        <v>303</v>
      </c>
      <c r="C79" s="513"/>
      <c r="D79" s="83" t="s">
        <v>304</v>
      </c>
      <c r="E79" s="57" t="s">
        <v>305</v>
      </c>
      <c r="F79" s="452">
        <v>0</v>
      </c>
      <c r="G79" s="452">
        <v>0</v>
      </c>
      <c r="H79" s="452">
        <v>0</v>
      </c>
      <c r="I79" s="84"/>
      <c r="J79" s="84"/>
      <c r="K79" s="84"/>
      <c r="L79" s="13"/>
      <c r="M79" s="81">
        <f t="shared" si="0"/>
        <v>0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514"/>
      <c r="C80" s="513"/>
      <c r="D80" s="83" t="s">
        <v>306</v>
      </c>
      <c r="E80" s="57" t="s">
        <v>307</v>
      </c>
      <c r="F80" s="452">
        <v>0</v>
      </c>
      <c r="G80" s="452">
        <v>0</v>
      </c>
      <c r="H80" s="452">
        <v>0</v>
      </c>
      <c r="I80" s="84"/>
      <c r="J80" s="84"/>
      <c r="K80" s="84"/>
      <c r="L80" s="13"/>
      <c r="M80" s="81">
        <f t="shared" si="0"/>
        <v>0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544" t="s">
        <v>308</v>
      </c>
      <c r="C81" s="513"/>
      <c r="D81" s="83" t="s">
        <v>309</v>
      </c>
      <c r="E81" s="57" t="s">
        <v>310</v>
      </c>
      <c r="F81" s="452">
        <v>0</v>
      </c>
      <c r="G81" s="452">
        <v>0</v>
      </c>
      <c r="H81" s="452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514"/>
      <c r="C82" s="513"/>
      <c r="D82" s="83" t="s">
        <v>311</v>
      </c>
      <c r="E82" s="57" t="s">
        <v>312</v>
      </c>
      <c r="F82" s="452">
        <v>0</v>
      </c>
      <c r="G82" s="452">
        <v>0</v>
      </c>
      <c r="H82" s="452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544" t="s">
        <v>313</v>
      </c>
      <c r="C83" s="513"/>
      <c r="D83" s="83" t="s">
        <v>314</v>
      </c>
      <c r="E83" s="57" t="s">
        <v>315</v>
      </c>
      <c r="F83" s="452">
        <v>0</v>
      </c>
      <c r="G83" s="452">
        <v>0</v>
      </c>
      <c r="H83" s="452">
        <v>0</v>
      </c>
      <c r="I83" s="84"/>
      <c r="J83" s="84"/>
      <c r="K83" s="84"/>
      <c r="L83" s="13"/>
      <c r="M83" s="81">
        <f t="shared" si="0"/>
        <v>0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514"/>
      <c r="C84" s="513"/>
      <c r="D84" s="83" t="s">
        <v>316</v>
      </c>
      <c r="E84" s="57" t="s">
        <v>317</v>
      </c>
      <c r="F84" s="452">
        <v>0</v>
      </c>
      <c r="G84" s="452">
        <v>0</v>
      </c>
      <c r="H84" s="452">
        <v>0</v>
      </c>
      <c r="I84" s="84"/>
      <c r="J84" s="84"/>
      <c r="K84" s="84"/>
      <c r="L84" s="13"/>
      <c r="M84" s="81">
        <f t="shared" si="0"/>
        <v>0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544" t="s">
        <v>318</v>
      </c>
      <c r="C85" s="513"/>
      <c r="D85" s="83" t="s">
        <v>319</v>
      </c>
      <c r="E85" s="57" t="s">
        <v>320</v>
      </c>
      <c r="F85" s="452">
        <v>0</v>
      </c>
      <c r="G85" s="452">
        <v>0</v>
      </c>
      <c r="H85" s="452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514"/>
      <c r="C86" s="513"/>
      <c r="D86" s="83" t="s">
        <v>321</v>
      </c>
      <c r="E86" s="57" t="s">
        <v>322</v>
      </c>
      <c r="F86" s="452">
        <v>0</v>
      </c>
      <c r="G86" s="452">
        <v>0</v>
      </c>
      <c r="H86" s="452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544" t="s">
        <v>323</v>
      </c>
      <c r="C87" s="513"/>
      <c r="D87" s="83" t="s">
        <v>324</v>
      </c>
      <c r="E87" s="57" t="s">
        <v>325</v>
      </c>
      <c r="F87" s="452">
        <v>0</v>
      </c>
      <c r="G87" s="452">
        <v>0</v>
      </c>
      <c r="H87" s="452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514"/>
      <c r="C88" s="513"/>
      <c r="D88" s="83" t="s">
        <v>326</v>
      </c>
      <c r="E88" s="57" t="s">
        <v>327</v>
      </c>
      <c r="F88" s="452">
        <v>0</v>
      </c>
      <c r="G88" s="452">
        <v>0</v>
      </c>
      <c r="H88" s="452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544" t="s">
        <v>328</v>
      </c>
      <c r="C89" s="513"/>
      <c r="D89" s="83" t="s">
        <v>329</v>
      </c>
      <c r="E89" s="57" t="s">
        <v>330</v>
      </c>
      <c r="F89" s="452">
        <v>0</v>
      </c>
      <c r="G89" s="452">
        <v>0</v>
      </c>
      <c r="H89" s="452">
        <v>0</v>
      </c>
      <c r="I89" s="84"/>
      <c r="J89" s="84"/>
      <c r="K89" s="84"/>
      <c r="L89" s="13"/>
      <c r="M89" s="81">
        <f t="shared" si="0"/>
        <v>0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514"/>
      <c r="C90" s="513"/>
      <c r="D90" s="83" t="s">
        <v>331</v>
      </c>
      <c r="E90" s="57" t="s">
        <v>332</v>
      </c>
      <c r="F90" s="452">
        <v>0</v>
      </c>
      <c r="G90" s="452">
        <v>0</v>
      </c>
      <c r="H90" s="452">
        <v>0</v>
      </c>
      <c r="I90" s="84"/>
      <c r="J90" s="84"/>
      <c r="K90" s="84"/>
      <c r="L90" s="13"/>
      <c r="M90" s="81">
        <f t="shared" si="0"/>
        <v>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538">
        <v>6</v>
      </c>
      <c r="C91" s="513"/>
      <c r="D91" s="89" t="s">
        <v>333</v>
      </c>
      <c r="E91" s="90" t="s">
        <v>334</v>
      </c>
      <c r="F91" s="91">
        <f t="shared" ref="F91:K91" si="7">F59+F61+F63+F65+F67+F69+F71+F73+F75+F77+F79+F81+F83+F85+F87+F89</f>
        <v>0</v>
      </c>
      <c r="G91" s="91">
        <f t="shared" si="7"/>
        <v>0</v>
      </c>
      <c r="H91" s="91">
        <f t="shared" si="7"/>
        <v>0</v>
      </c>
      <c r="I91" s="92">
        <f t="shared" si="7"/>
        <v>0</v>
      </c>
      <c r="J91" s="92">
        <f t="shared" si="7"/>
        <v>0</v>
      </c>
      <c r="K91" s="92">
        <f t="shared" si="7"/>
        <v>0</v>
      </c>
      <c r="L91" s="13"/>
      <c r="M91" s="81">
        <f t="shared" si="0"/>
        <v>0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514"/>
      <c r="C92" s="514"/>
      <c r="D92" s="89" t="s">
        <v>335</v>
      </c>
      <c r="E92" s="90" t="s">
        <v>336</v>
      </c>
      <c r="F92" s="91">
        <f t="shared" ref="F92:K92" si="8">+F60+F62+F64+F66+F68+F70+F72+F74+F76+F78+F80+F82+F84+F86+F88+F90</f>
        <v>0</v>
      </c>
      <c r="G92" s="91">
        <f t="shared" si="8"/>
        <v>0</v>
      </c>
      <c r="H92" s="91">
        <f t="shared" si="8"/>
        <v>0</v>
      </c>
      <c r="I92" s="92">
        <f t="shared" si="8"/>
        <v>0</v>
      </c>
      <c r="J92" s="92">
        <f t="shared" si="8"/>
        <v>0</v>
      </c>
      <c r="K92" s="92">
        <f t="shared" si="8"/>
        <v>0</v>
      </c>
      <c r="L92" s="13"/>
      <c r="M92" s="81">
        <f t="shared" si="0"/>
        <v>0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544" t="s">
        <v>337</v>
      </c>
      <c r="C93" s="541" t="s">
        <v>338</v>
      </c>
      <c r="D93" s="83" t="s">
        <v>257</v>
      </c>
      <c r="E93" s="57" t="s">
        <v>258</v>
      </c>
      <c r="F93" s="96">
        <v>0</v>
      </c>
      <c r="G93" s="96">
        <v>0</v>
      </c>
      <c r="H93" s="96">
        <v>0</v>
      </c>
      <c r="I93" s="84"/>
      <c r="J93" s="84"/>
      <c r="K93" s="84"/>
      <c r="L93" s="13"/>
      <c r="M93" s="81">
        <f t="shared" si="0"/>
        <v>0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513"/>
      <c r="C94" s="513"/>
      <c r="D94" s="83" t="s">
        <v>259</v>
      </c>
      <c r="E94" s="57" t="s">
        <v>260</v>
      </c>
      <c r="F94" s="96">
        <v>0</v>
      </c>
      <c r="G94" s="96">
        <v>0</v>
      </c>
      <c r="H94" s="96">
        <v>0</v>
      </c>
      <c r="I94" s="84"/>
      <c r="J94" s="84"/>
      <c r="K94" s="84"/>
      <c r="L94" s="13"/>
      <c r="M94" s="81">
        <f t="shared" si="0"/>
        <v>0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513"/>
      <c r="C95" s="513"/>
      <c r="D95" s="83" t="s">
        <v>261</v>
      </c>
      <c r="E95" s="57" t="s">
        <v>262</v>
      </c>
      <c r="F95" s="96">
        <v>0</v>
      </c>
      <c r="G95" s="96">
        <v>0</v>
      </c>
      <c r="H95" s="96">
        <v>0</v>
      </c>
      <c r="I95" s="84"/>
      <c r="J95" s="84"/>
      <c r="K95" s="84"/>
      <c r="L95" s="13"/>
      <c r="M95" s="81">
        <f t="shared" si="0"/>
        <v>0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514"/>
      <c r="C96" s="513"/>
      <c r="D96" s="83" t="s">
        <v>263</v>
      </c>
      <c r="E96" s="57" t="s">
        <v>264</v>
      </c>
      <c r="F96" s="96">
        <v>0</v>
      </c>
      <c r="G96" s="96">
        <v>0</v>
      </c>
      <c r="H96" s="96">
        <v>0</v>
      </c>
      <c r="I96" s="84"/>
      <c r="J96" s="84"/>
      <c r="K96" s="84"/>
      <c r="L96" s="13"/>
      <c r="M96" s="81">
        <f t="shared" si="0"/>
        <v>0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544" t="s">
        <v>339</v>
      </c>
      <c r="C97" s="513"/>
      <c r="D97" s="83" t="s">
        <v>266</v>
      </c>
      <c r="E97" s="57" t="s">
        <v>267</v>
      </c>
      <c r="F97" s="96">
        <v>0</v>
      </c>
      <c r="G97" s="96">
        <v>0</v>
      </c>
      <c r="H97" s="96">
        <v>0</v>
      </c>
      <c r="I97" s="84"/>
      <c r="J97" s="84"/>
      <c r="K97" s="84"/>
      <c r="L97" s="13"/>
      <c r="M97" s="81">
        <f t="shared" si="0"/>
        <v>0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514"/>
      <c r="C98" s="513"/>
      <c r="D98" s="83" t="s">
        <v>268</v>
      </c>
      <c r="E98" s="57" t="s">
        <v>269</v>
      </c>
      <c r="F98" s="96">
        <v>0</v>
      </c>
      <c r="G98" s="96">
        <v>0</v>
      </c>
      <c r="H98" s="96">
        <v>0</v>
      </c>
      <c r="I98" s="84"/>
      <c r="J98" s="84"/>
      <c r="K98" s="84"/>
      <c r="L98" s="13"/>
      <c r="M98" s="81">
        <f t="shared" si="0"/>
        <v>0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544" t="s">
        <v>340</v>
      </c>
      <c r="C99" s="513"/>
      <c r="D99" s="83" t="s">
        <v>271</v>
      </c>
      <c r="E99" s="57" t="s">
        <v>272</v>
      </c>
      <c r="F99" s="96">
        <v>0</v>
      </c>
      <c r="G99" s="96">
        <v>0</v>
      </c>
      <c r="H99" s="96">
        <v>0</v>
      </c>
      <c r="I99" s="84"/>
      <c r="J99" s="84"/>
      <c r="K99" s="84"/>
      <c r="L99" s="13"/>
      <c r="M99" s="81">
        <f t="shared" si="0"/>
        <v>0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514"/>
      <c r="C100" s="513"/>
      <c r="D100" s="83" t="s">
        <v>273</v>
      </c>
      <c r="E100" s="57" t="s">
        <v>274</v>
      </c>
      <c r="F100" s="96">
        <v>0</v>
      </c>
      <c r="G100" s="96">
        <v>0</v>
      </c>
      <c r="H100" s="96">
        <v>0</v>
      </c>
      <c r="I100" s="84"/>
      <c r="J100" s="84"/>
      <c r="K100" s="84"/>
      <c r="L100" s="13"/>
      <c r="M100" s="81">
        <f t="shared" si="0"/>
        <v>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544" t="s">
        <v>341</v>
      </c>
      <c r="C101" s="513"/>
      <c r="D101" s="83" t="s">
        <v>276</v>
      </c>
      <c r="E101" s="57" t="s">
        <v>277</v>
      </c>
      <c r="F101" s="96">
        <v>0</v>
      </c>
      <c r="G101" s="96">
        <v>0</v>
      </c>
      <c r="H101" s="96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514"/>
      <c r="C102" s="513"/>
      <c r="D102" s="83" t="s">
        <v>278</v>
      </c>
      <c r="E102" s="57" t="s">
        <v>279</v>
      </c>
      <c r="F102" s="96">
        <v>0</v>
      </c>
      <c r="G102" s="96">
        <v>0</v>
      </c>
      <c r="H102" s="96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544" t="s">
        <v>342</v>
      </c>
      <c r="C103" s="513"/>
      <c r="D103" s="83" t="s">
        <v>281</v>
      </c>
      <c r="E103" s="57" t="s">
        <v>282</v>
      </c>
      <c r="F103" s="96">
        <v>0</v>
      </c>
      <c r="G103" s="96">
        <v>0</v>
      </c>
      <c r="H103" s="96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514"/>
      <c r="C104" s="513"/>
      <c r="D104" s="83" t="s">
        <v>283</v>
      </c>
      <c r="E104" s="57" t="s">
        <v>284</v>
      </c>
      <c r="F104" s="96">
        <v>0</v>
      </c>
      <c r="G104" s="96">
        <v>0</v>
      </c>
      <c r="H104" s="96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544" t="s">
        <v>343</v>
      </c>
      <c r="C105" s="513"/>
      <c r="D105" s="83" t="s">
        <v>286</v>
      </c>
      <c r="E105" s="57" t="s">
        <v>287</v>
      </c>
      <c r="F105" s="96">
        <v>0</v>
      </c>
      <c r="G105" s="96">
        <v>0</v>
      </c>
      <c r="H105" s="96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514"/>
      <c r="C106" s="513"/>
      <c r="D106" s="83" t="s">
        <v>288</v>
      </c>
      <c r="E106" s="57" t="s">
        <v>289</v>
      </c>
      <c r="F106" s="96">
        <v>0</v>
      </c>
      <c r="G106" s="96">
        <v>0</v>
      </c>
      <c r="H106" s="96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544" t="s">
        <v>344</v>
      </c>
      <c r="C107" s="513"/>
      <c r="D107" s="83" t="s">
        <v>291</v>
      </c>
      <c r="E107" s="57" t="s">
        <v>287</v>
      </c>
      <c r="F107" s="96">
        <v>0</v>
      </c>
      <c r="G107" s="96">
        <v>0</v>
      </c>
      <c r="H107" s="96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514"/>
      <c r="C108" s="513"/>
      <c r="D108" s="83" t="s">
        <v>292</v>
      </c>
      <c r="E108" s="57" t="s">
        <v>289</v>
      </c>
      <c r="F108" s="96">
        <v>0</v>
      </c>
      <c r="G108" s="96">
        <v>0</v>
      </c>
      <c r="H108" s="96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544" t="s">
        <v>345</v>
      </c>
      <c r="C109" s="513"/>
      <c r="D109" s="83" t="s">
        <v>294</v>
      </c>
      <c r="E109" s="57" t="s">
        <v>295</v>
      </c>
      <c r="F109" s="96">
        <v>0</v>
      </c>
      <c r="G109" s="96">
        <v>0</v>
      </c>
      <c r="H109" s="96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514"/>
      <c r="C110" s="513"/>
      <c r="D110" s="83" t="s">
        <v>296</v>
      </c>
      <c r="E110" s="57" t="s">
        <v>297</v>
      </c>
      <c r="F110" s="96">
        <v>0</v>
      </c>
      <c r="G110" s="96">
        <v>0</v>
      </c>
      <c r="H110" s="96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544" t="s">
        <v>346</v>
      </c>
      <c r="C111" s="513"/>
      <c r="D111" s="83" t="s">
        <v>299</v>
      </c>
      <c r="E111" s="57" t="s">
        <v>300</v>
      </c>
      <c r="F111" s="96">
        <v>0</v>
      </c>
      <c r="G111" s="96">
        <v>0</v>
      </c>
      <c r="H111" s="96">
        <v>0</v>
      </c>
      <c r="I111" s="84"/>
      <c r="J111" s="84"/>
      <c r="K111" s="84"/>
      <c r="L111" s="13"/>
      <c r="M111" s="81">
        <f t="shared" si="0"/>
        <v>0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514"/>
      <c r="C112" s="513"/>
      <c r="D112" s="83" t="s">
        <v>301</v>
      </c>
      <c r="E112" s="57" t="s">
        <v>302</v>
      </c>
      <c r="F112" s="96">
        <v>0</v>
      </c>
      <c r="G112" s="96">
        <v>0</v>
      </c>
      <c r="H112" s="96">
        <v>0</v>
      </c>
      <c r="I112" s="84"/>
      <c r="J112" s="84"/>
      <c r="K112" s="84"/>
      <c r="L112" s="13"/>
      <c r="M112" s="81">
        <f t="shared" si="0"/>
        <v>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544" t="s">
        <v>347</v>
      </c>
      <c r="C113" s="513"/>
      <c r="D113" s="83" t="s">
        <v>304</v>
      </c>
      <c r="E113" s="57" t="s">
        <v>305</v>
      </c>
      <c r="F113" s="96">
        <v>0</v>
      </c>
      <c r="G113" s="96">
        <v>0</v>
      </c>
      <c r="H113" s="96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514"/>
      <c r="C114" s="513"/>
      <c r="D114" s="83" t="s">
        <v>306</v>
      </c>
      <c r="E114" s="57" t="s">
        <v>307</v>
      </c>
      <c r="F114" s="96">
        <v>0</v>
      </c>
      <c r="G114" s="96">
        <v>0</v>
      </c>
      <c r="H114" s="96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544" t="s">
        <v>348</v>
      </c>
      <c r="C115" s="513"/>
      <c r="D115" s="83" t="s">
        <v>309</v>
      </c>
      <c r="E115" s="57" t="s">
        <v>310</v>
      </c>
      <c r="F115" s="96">
        <v>0</v>
      </c>
      <c r="G115" s="96">
        <v>0</v>
      </c>
      <c r="H115" s="96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514"/>
      <c r="C116" s="513"/>
      <c r="D116" s="83" t="s">
        <v>311</v>
      </c>
      <c r="E116" s="57" t="s">
        <v>312</v>
      </c>
      <c r="F116" s="96">
        <v>0</v>
      </c>
      <c r="G116" s="96">
        <v>0</v>
      </c>
      <c r="H116" s="96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544" t="s">
        <v>349</v>
      </c>
      <c r="C117" s="513"/>
      <c r="D117" s="83" t="s">
        <v>314</v>
      </c>
      <c r="E117" s="57" t="s">
        <v>315</v>
      </c>
      <c r="F117" s="96">
        <v>0</v>
      </c>
      <c r="G117" s="96">
        <v>0</v>
      </c>
      <c r="H117" s="96">
        <v>0</v>
      </c>
      <c r="I117" s="84"/>
      <c r="J117" s="84"/>
      <c r="K117" s="84"/>
      <c r="L117" s="13"/>
      <c r="M117" s="81">
        <f t="shared" si="0"/>
        <v>0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514"/>
      <c r="C118" s="513"/>
      <c r="D118" s="83" t="s">
        <v>316</v>
      </c>
      <c r="E118" s="57" t="s">
        <v>317</v>
      </c>
      <c r="F118" s="96">
        <v>0</v>
      </c>
      <c r="G118" s="96">
        <v>0</v>
      </c>
      <c r="H118" s="96">
        <v>0</v>
      </c>
      <c r="I118" s="84"/>
      <c r="J118" s="84"/>
      <c r="K118" s="84"/>
      <c r="L118" s="13"/>
      <c r="M118" s="81">
        <f t="shared" si="0"/>
        <v>0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544" t="s">
        <v>350</v>
      </c>
      <c r="C119" s="513"/>
      <c r="D119" s="83" t="s">
        <v>319</v>
      </c>
      <c r="E119" s="57" t="s">
        <v>320</v>
      </c>
      <c r="F119" s="96">
        <v>0</v>
      </c>
      <c r="G119" s="96">
        <v>0</v>
      </c>
      <c r="H119" s="96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514"/>
      <c r="C120" s="513"/>
      <c r="D120" s="83" t="s">
        <v>321</v>
      </c>
      <c r="E120" s="57" t="s">
        <v>322</v>
      </c>
      <c r="F120" s="96">
        <v>0</v>
      </c>
      <c r="G120" s="96">
        <v>0</v>
      </c>
      <c r="H120" s="96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544" t="s">
        <v>351</v>
      </c>
      <c r="C121" s="513"/>
      <c r="D121" s="83" t="s">
        <v>324</v>
      </c>
      <c r="E121" s="57" t="s">
        <v>325</v>
      </c>
      <c r="F121" s="96">
        <v>0</v>
      </c>
      <c r="G121" s="96">
        <v>0</v>
      </c>
      <c r="H121" s="96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514"/>
      <c r="C122" s="513"/>
      <c r="D122" s="83" t="s">
        <v>326</v>
      </c>
      <c r="E122" s="57" t="s">
        <v>327</v>
      </c>
      <c r="F122" s="96">
        <v>0</v>
      </c>
      <c r="G122" s="96">
        <v>0</v>
      </c>
      <c r="H122" s="96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544" t="s">
        <v>352</v>
      </c>
      <c r="C123" s="513"/>
      <c r="D123" s="83" t="s">
        <v>329</v>
      </c>
      <c r="E123" s="57" t="s">
        <v>330</v>
      </c>
      <c r="F123" s="96">
        <v>0</v>
      </c>
      <c r="G123" s="96">
        <v>0</v>
      </c>
      <c r="H123" s="96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514"/>
      <c r="C124" s="513"/>
      <c r="D124" s="83" t="s">
        <v>331</v>
      </c>
      <c r="E124" s="57" t="s">
        <v>332</v>
      </c>
      <c r="F124" s="96">
        <v>0</v>
      </c>
      <c r="G124" s="96">
        <v>0</v>
      </c>
      <c r="H124" s="96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545">
        <v>7</v>
      </c>
      <c r="C125" s="513"/>
      <c r="D125" s="89" t="s">
        <v>333</v>
      </c>
      <c r="E125" s="90" t="s">
        <v>334</v>
      </c>
      <c r="F125" s="91">
        <f t="shared" ref="F125:H125" si="9">F93+F95+F97+F99+F101+F103+F105+F107+F109+F111+F113+F115+F117+F119+F121+F123</f>
        <v>0</v>
      </c>
      <c r="G125" s="91">
        <f t="shared" si="9"/>
        <v>0</v>
      </c>
      <c r="H125" s="91">
        <f t="shared" si="9"/>
        <v>0</v>
      </c>
      <c r="I125" s="92">
        <f t="shared" ref="I125:K125" si="10">I93+I95+I97+I99+I101+I103+I105+I107+I109+I111+I113+I115+I117+I119</f>
        <v>0</v>
      </c>
      <c r="J125" s="92">
        <f t="shared" si="10"/>
        <v>0</v>
      </c>
      <c r="K125" s="92">
        <f t="shared" si="10"/>
        <v>0</v>
      </c>
      <c r="L125" s="13"/>
      <c r="M125" s="81">
        <f t="shared" si="0"/>
        <v>0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514"/>
      <c r="C126" s="514"/>
      <c r="D126" s="89" t="s">
        <v>335</v>
      </c>
      <c r="E126" s="90" t="s">
        <v>336</v>
      </c>
      <c r="F126" s="91">
        <f t="shared" ref="F126:H126" si="11">+F94+F96+F98+F100+F102+F104+F106+F108+F110+F112+F114+F116+F118+F120+F122+F124</f>
        <v>0</v>
      </c>
      <c r="G126" s="91">
        <f t="shared" si="11"/>
        <v>0</v>
      </c>
      <c r="H126" s="91">
        <f t="shared" si="11"/>
        <v>0</v>
      </c>
      <c r="I126" s="92">
        <f t="shared" ref="I126:K126" si="12">+I94+I96+I98+I100+I102+I104+I106+I108+I110+I112+I114+I116+I118+I120</f>
        <v>0</v>
      </c>
      <c r="J126" s="92">
        <f t="shared" si="12"/>
        <v>0</v>
      </c>
      <c r="K126" s="92">
        <f t="shared" si="12"/>
        <v>0</v>
      </c>
      <c r="L126" s="13"/>
      <c r="M126" s="81">
        <f t="shared" si="0"/>
        <v>0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544" t="s">
        <v>353</v>
      </c>
      <c r="C127" s="541" t="s">
        <v>354</v>
      </c>
      <c r="D127" s="83" t="s">
        <v>257</v>
      </c>
      <c r="E127" s="57" t="s">
        <v>258</v>
      </c>
      <c r="F127" s="75">
        <v>0</v>
      </c>
      <c r="G127" s="75">
        <v>0</v>
      </c>
      <c r="H127" s="75">
        <v>0</v>
      </c>
      <c r="I127" s="84"/>
      <c r="J127" s="84"/>
      <c r="K127" s="84"/>
      <c r="L127" s="13"/>
      <c r="M127" s="81">
        <f t="shared" si="0"/>
        <v>0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513"/>
      <c r="C128" s="513"/>
      <c r="D128" s="83" t="s">
        <v>259</v>
      </c>
      <c r="E128" s="57" t="s">
        <v>260</v>
      </c>
      <c r="F128" s="75">
        <v>0</v>
      </c>
      <c r="G128" s="75">
        <v>0</v>
      </c>
      <c r="H128" s="75">
        <v>0</v>
      </c>
      <c r="I128" s="84"/>
      <c r="J128" s="84"/>
      <c r="K128" s="84"/>
      <c r="L128" s="13"/>
      <c r="M128" s="81">
        <f t="shared" si="0"/>
        <v>0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513"/>
      <c r="C129" s="513"/>
      <c r="D129" s="83" t="s">
        <v>261</v>
      </c>
      <c r="E129" s="57" t="s">
        <v>262</v>
      </c>
      <c r="F129" s="75">
        <v>0</v>
      </c>
      <c r="G129" s="75">
        <v>0</v>
      </c>
      <c r="H129" s="75">
        <v>0</v>
      </c>
      <c r="I129" s="84"/>
      <c r="J129" s="84"/>
      <c r="K129" s="84"/>
      <c r="L129" s="13"/>
      <c r="M129" s="81">
        <f t="shared" si="0"/>
        <v>0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514"/>
      <c r="C130" s="513"/>
      <c r="D130" s="83" t="s">
        <v>263</v>
      </c>
      <c r="E130" s="57" t="s">
        <v>264</v>
      </c>
      <c r="F130" s="75">
        <v>0</v>
      </c>
      <c r="G130" s="75">
        <v>0</v>
      </c>
      <c r="H130" s="75">
        <v>0</v>
      </c>
      <c r="I130" s="84"/>
      <c r="J130" s="84"/>
      <c r="K130" s="84"/>
      <c r="L130" s="13"/>
      <c r="M130" s="81">
        <f t="shared" si="0"/>
        <v>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544" t="s">
        <v>355</v>
      </c>
      <c r="C131" s="513"/>
      <c r="D131" s="83" t="s">
        <v>266</v>
      </c>
      <c r="E131" s="57" t="s">
        <v>267</v>
      </c>
      <c r="F131" s="75">
        <v>0</v>
      </c>
      <c r="G131" s="75">
        <v>0</v>
      </c>
      <c r="H131" s="75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514"/>
      <c r="C132" s="513"/>
      <c r="D132" s="83" t="s">
        <v>268</v>
      </c>
      <c r="E132" s="57" t="s">
        <v>269</v>
      </c>
      <c r="F132" s="75">
        <v>0</v>
      </c>
      <c r="G132" s="75">
        <v>0</v>
      </c>
      <c r="H132" s="75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544" t="s">
        <v>356</v>
      </c>
      <c r="C133" s="513"/>
      <c r="D133" s="83" t="s">
        <v>271</v>
      </c>
      <c r="E133" s="57" t="s">
        <v>272</v>
      </c>
      <c r="F133" s="75">
        <v>0</v>
      </c>
      <c r="G133" s="75">
        <v>0</v>
      </c>
      <c r="H133" s="75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514"/>
      <c r="C134" s="513"/>
      <c r="D134" s="83" t="s">
        <v>273</v>
      </c>
      <c r="E134" s="57" t="s">
        <v>274</v>
      </c>
      <c r="F134" s="75">
        <v>0</v>
      </c>
      <c r="G134" s="75">
        <v>0</v>
      </c>
      <c r="H134" s="75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544" t="s">
        <v>357</v>
      </c>
      <c r="C135" s="513"/>
      <c r="D135" s="83" t="s">
        <v>276</v>
      </c>
      <c r="E135" s="57" t="s">
        <v>277</v>
      </c>
      <c r="F135" s="75">
        <v>0</v>
      </c>
      <c r="G135" s="75">
        <v>0</v>
      </c>
      <c r="H135" s="75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514"/>
      <c r="C136" s="513"/>
      <c r="D136" s="83" t="s">
        <v>278</v>
      </c>
      <c r="E136" s="57" t="s">
        <v>279</v>
      </c>
      <c r="F136" s="75">
        <v>0</v>
      </c>
      <c r="G136" s="75">
        <v>0</v>
      </c>
      <c r="H136" s="75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544" t="s">
        <v>358</v>
      </c>
      <c r="C137" s="513"/>
      <c r="D137" s="83" t="s">
        <v>281</v>
      </c>
      <c r="E137" s="57" t="s">
        <v>282</v>
      </c>
      <c r="F137" s="75">
        <v>0</v>
      </c>
      <c r="G137" s="75">
        <v>0</v>
      </c>
      <c r="H137" s="75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514"/>
      <c r="C138" s="513"/>
      <c r="D138" s="83" t="s">
        <v>283</v>
      </c>
      <c r="E138" s="57" t="s">
        <v>284</v>
      </c>
      <c r="F138" s="75">
        <v>0</v>
      </c>
      <c r="G138" s="75">
        <v>0</v>
      </c>
      <c r="H138" s="75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544" t="s">
        <v>359</v>
      </c>
      <c r="C139" s="513"/>
      <c r="D139" s="83" t="s">
        <v>286</v>
      </c>
      <c r="E139" s="57" t="s">
        <v>287</v>
      </c>
      <c r="F139" s="75">
        <v>0</v>
      </c>
      <c r="G139" s="75">
        <v>0</v>
      </c>
      <c r="H139" s="75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514"/>
      <c r="C140" s="513"/>
      <c r="D140" s="83" t="s">
        <v>288</v>
      </c>
      <c r="E140" s="57" t="s">
        <v>289</v>
      </c>
      <c r="F140" s="75">
        <v>0</v>
      </c>
      <c r="G140" s="75">
        <v>0</v>
      </c>
      <c r="H140" s="75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544" t="s">
        <v>360</v>
      </c>
      <c r="C141" s="513"/>
      <c r="D141" s="83" t="s">
        <v>291</v>
      </c>
      <c r="E141" s="57" t="s">
        <v>287</v>
      </c>
      <c r="F141" s="75">
        <v>0</v>
      </c>
      <c r="G141" s="75">
        <v>0</v>
      </c>
      <c r="H141" s="75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514"/>
      <c r="C142" s="513"/>
      <c r="D142" s="83" t="s">
        <v>292</v>
      </c>
      <c r="E142" s="57" t="s">
        <v>289</v>
      </c>
      <c r="F142" s="75">
        <v>0</v>
      </c>
      <c r="G142" s="75">
        <v>0</v>
      </c>
      <c r="H142" s="75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544" t="s">
        <v>361</v>
      </c>
      <c r="C143" s="513"/>
      <c r="D143" s="83" t="s">
        <v>294</v>
      </c>
      <c r="E143" s="57" t="s">
        <v>295</v>
      </c>
      <c r="F143" s="75">
        <v>0</v>
      </c>
      <c r="G143" s="75">
        <v>0</v>
      </c>
      <c r="H143" s="75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514"/>
      <c r="C144" s="513"/>
      <c r="D144" s="83" t="s">
        <v>296</v>
      </c>
      <c r="E144" s="57" t="s">
        <v>297</v>
      </c>
      <c r="F144" s="75">
        <v>0</v>
      </c>
      <c r="G144" s="75">
        <v>0</v>
      </c>
      <c r="H144" s="75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544" t="s">
        <v>362</v>
      </c>
      <c r="C145" s="513"/>
      <c r="D145" s="83" t="s">
        <v>299</v>
      </c>
      <c r="E145" s="57" t="s">
        <v>300</v>
      </c>
      <c r="F145" s="75">
        <v>0</v>
      </c>
      <c r="G145" s="75">
        <v>0</v>
      </c>
      <c r="H145" s="75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514"/>
      <c r="C146" s="513"/>
      <c r="D146" s="83" t="s">
        <v>301</v>
      </c>
      <c r="E146" s="57" t="s">
        <v>302</v>
      </c>
      <c r="F146" s="75">
        <v>0</v>
      </c>
      <c r="G146" s="75">
        <v>0</v>
      </c>
      <c r="H146" s="75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544" t="s">
        <v>363</v>
      </c>
      <c r="C147" s="513"/>
      <c r="D147" s="83" t="s">
        <v>304</v>
      </c>
      <c r="E147" s="57" t="s">
        <v>305</v>
      </c>
      <c r="F147" s="75">
        <v>0</v>
      </c>
      <c r="G147" s="75">
        <v>0</v>
      </c>
      <c r="H147" s="75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514"/>
      <c r="C148" s="513"/>
      <c r="D148" s="83" t="s">
        <v>306</v>
      </c>
      <c r="E148" s="57" t="s">
        <v>307</v>
      </c>
      <c r="F148" s="75">
        <v>0</v>
      </c>
      <c r="G148" s="75">
        <v>0</v>
      </c>
      <c r="H148" s="75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544" t="s">
        <v>364</v>
      </c>
      <c r="C149" s="513"/>
      <c r="D149" s="83" t="s">
        <v>309</v>
      </c>
      <c r="E149" s="57" t="s">
        <v>310</v>
      </c>
      <c r="F149" s="75">
        <v>0</v>
      </c>
      <c r="G149" s="75">
        <v>0</v>
      </c>
      <c r="H149" s="75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514"/>
      <c r="C150" s="513"/>
      <c r="D150" s="83" t="s">
        <v>311</v>
      </c>
      <c r="E150" s="57" t="s">
        <v>312</v>
      </c>
      <c r="F150" s="75">
        <v>0</v>
      </c>
      <c r="G150" s="75">
        <v>0</v>
      </c>
      <c r="H150" s="75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544" t="s">
        <v>365</v>
      </c>
      <c r="C151" s="513"/>
      <c r="D151" s="83" t="s">
        <v>314</v>
      </c>
      <c r="E151" s="57" t="s">
        <v>315</v>
      </c>
      <c r="F151" s="75">
        <v>0</v>
      </c>
      <c r="G151" s="75">
        <v>0</v>
      </c>
      <c r="H151" s="75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514"/>
      <c r="C152" s="513"/>
      <c r="D152" s="83" t="s">
        <v>316</v>
      </c>
      <c r="E152" s="57" t="s">
        <v>317</v>
      </c>
      <c r="F152" s="75">
        <v>0</v>
      </c>
      <c r="G152" s="75">
        <v>0</v>
      </c>
      <c r="H152" s="75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544" t="s">
        <v>366</v>
      </c>
      <c r="C153" s="513"/>
      <c r="D153" s="83" t="s">
        <v>319</v>
      </c>
      <c r="E153" s="57" t="s">
        <v>320</v>
      </c>
      <c r="F153" s="75">
        <v>0</v>
      </c>
      <c r="G153" s="75">
        <v>0</v>
      </c>
      <c r="H153" s="75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514"/>
      <c r="C154" s="513"/>
      <c r="D154" s="83" t="s">
        <v>321</v>
      </c>
      <c r="E154" s="57" t="s">
        <v>322</v>
      </c>
      <c r="F154" s="75">
        <v>0</v>
      </c>
      <c r="G154" s="75">
        <v>0</v>
      </c>
      <c r="H154" s="75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544" t="s">
        <v>367</v>
      </c>
      <c r="C155" s="513"/>
      <c r="D155" s="83" t="s">
        <v>324</v>
      </c>
      <c r="E155" s="57" t="s">
        <v>325</v>
      </c>
      <c r="F155" s="75">
        <v>0</v>
      </c>
      <c r="G155" s="75">
        <v>0</v>
      </c>
      <c r="H155" s="75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514"/>
      <c r="C156" s="513"/>
      <c r="D156" s="83" t="s">
        <v>326</v>
      </c>
      <c r="E156" s="57" t="s">
        <v>327</v>
      </c>
      <c r="F156" s="75">
        <v>0</v>
      </c>
      <c r="G156" s="75">
        <v>0</v>
      </c>
      <c r="H156" s="75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544" t="s">
        <v>368</v>
      </c>
      <c r="C157" s="513"/>
      <c r="D157" s="83" t="s">
        <v>329</v>
      </c>
      <c r="E157" s="57" t="s">
        <v>330</v>
      </c>
      <c r="F157" s="75">
        <v>0</v>
      </c>
      <c r="G157" s="75">
        <v>0</v>
      </c>
      <c r="H157" s="75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514"/>
      <c r="C158" s="513"/>
      <c r="D158" s="83" t="s">
        <v>331</v>
      </c>
      <c r="E158" s="57" t="s">
        <v>332</v>
      </c>
      <c r="F158" s="75">
        <v>0</v>
      </c>
      <c r="G158" s="75">
        <v>0</v>
      </c>
      <c r="H158" s="75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538">
        <v>8</v>
      </c>
      <c r="C159" s="513"/>
      <c r="D159" s="89" t="s">
        <v>333</v>
      </c>
      <c r="E159" s="90" t="s">
        <v>334</v>
      </c>
      <c r="F159" s="91">
        <f t="shared" ref="F159:K159" si="13">F127+F129+F131+F133+F135+F137+F139+F141+F143+F145+F147+F149+F151+F153</f>
        <v>0</v>
      </c>
      <c r="G159" s="91">
        <f t="shared" si="13"/>
        <v>0</v>
      </c>
      <c r="H159" s="91">
        <f t="shared" si="13"/>
        <v>0</v>
      </c>
      <c r="I159" s="92">
        <f t="shared" si="13"/>
        <v>0</v>
      </c>
      <c r="J159" s="92">
        <f t="shared" si="13"/>
        <v>0</v>
      </c>
      <c r="K159" s="92">
        <f t="shared" si="13"/>
        <v>0</v>
      </c>
      <c r="L159" s="13"/>
      <c r="M159" s="81">
        <f t="shared" si="0"/>
        <v>0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514"/>
      <c r="C160" s="514"/>
      <c r="D160" s="89" t="s">
        <v>335</v>
      </c>
      <c r="E160" s="90" t="s">
        <v>336</v>
      </c>
      <c r="F160" s="91">
        <f t="shared" ref="F160:K160" si="14">+F128+F130+F132+F134+F136+F138+F140+F142+F144+F146+F148+F150+F152+F154</f>
        <v>0</v>
      </c>
      <c r="G160" s="91">
        <f t="shared" si="14"/>
        <v>0</v>
      </c>
      <c r="H160" s="91">
        <f t="shared" si="14"/>
        <v>0</v>
      </c>
      <c r="I160" s="92">
        <f t="shared" si="14"/>
        <v>0</v>
      </c>
      <c r="J160" s="92">
        <f t="shared" si="14"/>
        <v>0</v>
      </c>
      <c r="K160" s="92">
        <f t="shared" si="14"/>
        <v>0</v>
      </c>
      <c r="L160" s="13"/>
      <c r="M160" s="81">
        <f t="shared" si="0"/>
        <v>0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542" t="s">
        <v>369</v>
      </c>
      <c r="C161" s="541" t="s">
        <v>370</v>
      </c>
      <c r="D161" s="83" t="s">
        <v>371</v>
      </c>
      <c r="E161" s="57" t="s">
        <v>372</v>
      </c>
      <c r="F161" s="75">
        <v>260</v>
      </c>
      <c r="G161" s="75">
        <v>262</v>
      </c>
      <c r="H161" s="75">
        <v>260</v>
      </c>
      <c r="I161" s="84"/>
      <c r="J161" s="84"/>
      <c r="K161" s="84"/>
      <c r="L161" s="13"/>
      <c r="M161" s="81">
        <f t="shared" si="0"/>
        <v>782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514"/>
      <c r="C162" s="513"/>
      <c r="D162" s="83" t="s">
        <v>373</v>
      </c>
      <c r="E162" s="57" t="s">
        <v>374</v>
      </c>
      <c r="F162" s="75">
        <v>923</v>
      </c>
      <c r="G162" s="75">
        <f>154+93</f>
        <v>247</v>
      </c>
      <c r="H162" s="75">
        <v>924</v>
      </c>
      <c r="I162" s="84"/>
      <c r="J162" s="84"/>
      <c r="K162" s="84"/>
      <c r="L162" s="13"/>
      <c r="M162" s="81">
        <f t="shared" si="0"/>
        <v>2094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542" t="s">
        <v>375</v>
      </c>
      <c r="C163" s="513"/>
      <c r="D163" s="83" t="s">
        <v>376</v>
      </c>
      <c r="E163" s="57" t="s">
        <v>377</v>
      </c>
      <c r="F163" s="75">
        <v>0</v>
      </c>
      <c r="G163" s="75">
        <v>0</v>
      </c>
      <c r="H163" s="7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514"/>
      <c r="C164" s="513"/>
      <c r="D164" s="83" t="s">
        <v>378</v>
      </c>
      <c r="E164" s="57" t="s">
        <v>379</v>
      </c>
      <c r="F164" s="75">
        <v>0</v>
      </c>
      <c r="G164" s="75">
        <v>0</v>
      </c>
      <c r="H164" s="7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542" t="s">
        <v>380</v>
      </c>
      <c r="C165" s="513"/>
      <c r="D165" s="83" t="s">
        <v>381</v>
      </c>
      <c r="E165" s="57" t="s">
        <v>382</v>
      </c>
      <c r="F165" s="75">
        <v>0</v>
      </c>
      <c r="G165" s="75">
        <v>50</v>
      </c>
      <c r="H165" s="7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514"/>
      <c r="C166" s="513"/>
      <c r="D166" s="83" t="s">
        <v>383</v>
      </c>
      <c r="E166" s="57" t="s">
        <v>384</v>
      </c>
      <c r="F166" s="75">
        <v>0</v>
      </c>
      <c r="G166" s="75">
        <v>2040</v>
      </c>
      <c r="H166" s="7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542" t="s">
        <v>385</v>
      </c>
      <c r="C167" s="513"/>
      <c r="D167" s="83" t="s">
        <v>386</v>
      </c>
      <c r="E167" s="57" t="s">
        <v>387</v>
      </c>
      <c r="F167" s="75">
        <v>0</v>
      </c>
      <c r="G167" s="75">
        <v>0</v>
      </c>
      <c r="H167" s="7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514"/>
      <c r="C168" s="513"/>
      <c r="D168" s="83" t="s">
        <v>388</v>
      </c>
      <c r="E168" s="57" t="s">
        <v>389</v>
      </c>
      <c r="F168" s="75">
        <v>0</v>
      </c>
      <c r="G168" s="75">
        <v>0</v>
      </c>
      <c r="H168" s="7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542" t="s">
        <v>390</v>
      </c>
      <c r="C169" s="513"/>
      <c r="D169" s="83" t="s">
        <v>391</v>
      </c>
      <c r="E169" s="57" t="s">
        <v>392</v>
      </c>
      <c r="F169" s="75">
        <v>0</v>
      </c>
      <c r="G169" s="75">
        <v>0</v>
      </c>
      <c r="H169" s="7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514"/>
      <c r="C170" s="513"/>
      <c r="D170" s="83" t="s">
        <v>393</v>
      </c>
      <c r="E170" s="57" t="s">
        <v>394</v>
      </c>
      <c r="F170" s="75">
        <v>0</v>
      </c>
      <c r="G170" s="75">
        <v>0</v>
      </c>
      <c r="H170" s="7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542" t="s">
        <v>395</v>
      </c>
      <c r="C171" s="513"/>
      <c r="D171" s="83" t="s">
        <v>396</v>
      </c>
      <c r="E171" s="57" t="s">
        <v>397</v>
      </c>
      <c r="F171" s="75">
        <v>260</v>
      </c>
      <c r="G171" s="75">
        <v>25</v>
      </c>
      <c r="H171" s="75">
        <v>260</v>
      </c>
      <c r="I171" s="84"/>
      <c r="J171" s="84"/>
      <c r="K171" s="84"/>
      <c r="L171" s="13"/>
      <c r="M171" s="81">
        <f t="shared" si="0"/>
        <v>545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514"/>
      <c r="C172" s="513"/>
      <c r="D172" s="83" t="s">
        <v>398</v>
      </c>
      <c r="E172" s="57" t="s">
        <v>399</v>
      </c>
      <c r="F172" s="75">
        <v>113</v>
      </c>
      <c r="G172" s="75">
        <f>17+17+22+17+27+23+15+18+19+18+16+20+21+13+10+16+21+14+16+23+22+22+18+14+25</f>
        <v>464</v>
      </c>
      <c r="H172" s="75">
        <v>112</v>
      </c>
      <c r="I172" s="84"/>
      <c r="J172" s="84"/>
      <c r="K172" s="84"/>
      <c r="L172" s="13"/>
      <c r="M172" s="81">
        <f t="shared" si="0"/>
        <v>689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542" t="s">
        <v>400</v>
      </c>
      <c r="C173" s="513"/>
      <c r="D173" s="83" t="s">
        <v>401</v>
      </c>
      <c r="E173" s="57" t="s">
        <v>402</v>
      </c>
      <c r="F173" s="75">
        <v>0</v>
      </c>
      <c r="G173" s="75">
        <v>26</v>
      </c>
      <c r="H173" s="7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514"/>
      <c r="C174" s="513"/>
      <c r="D174" s="83" t="s">
        <v>403</v>
      </c>
      <c r="E174" s="57" t="s">
        <v>404</v>
      </c>
      <c r="F174" s="75">
        <v>0</v>
      </c>
      <c r="G174" s="75">
        <v>935</v>
      </c>
      <c r="H174" s="7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542" t="s">
        <v>405</v>
      </c>
      <c r="C175" s="513"/>
      <c r="D175" s="83" t="s">
        <v>406</v>
      </c>
      <c r="E175" s="57" t="s">
        <v>407</v>
      </c>
      <c r="F175" s="75">
        <f>4*4</f>
        <v>16</v>
      </c>
      <c r="G175" s="75">
        <f>11*25</f>
        <v>275</v>
      </c>
      <c r="H175" s="75">
        <f>4*4</f>
        <v>16</v>
      </c>
      <c r="I175" s="84"/>
      <c r="J175" s="84"/>
      <c r="K175" s="84"/>
      <c r="L175" s="13"/>
      <c r="M175" s="81">
        <f t="shared" si="0"/>
        <v>307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514"/>
      <c r="C176" s="513"/>
      <c r="D176" s="83" t="s">
        <v>408</v>
      </c>
      <c r="E176" s="57" t="s">
        <v>409</v>
      </c>
      <c r="F176" s="75">
        <v>40</v>
      </c>
      <c r="G176" s="75">
        <v>16500</v>
      </c>
      <c r="H176" s="75">
        <v>28</v>
      </c>
      <c r="I176" s="84"/>
      <c r="J176" s="84"/>
      <c r="K176" s="84"/>
      <c r="L176" s="13"/>
      <c r="M176" s="81">
        <f t="shared" si="0"/>
        <v>16568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538">
        <v>9</v>
      </c>
      <c r="C177" s="513"/>
      <c r="D177" s="89" t="s">
        <v>333</v>
      </c>
      <c r="E177" s="90" t="s">
        <v>410</v>
      </c>
      <c r="F177" s="115">
        <f t="shared" ref="F177:K177" si="15">F161+F163+F165+F167+F169+F171+F173+F175</f>
        <v>536</v>
      </c>
      <c r="G177" s="115">
        <f t="shared" si="15"/>
        <v>638</v>
      </c>
      <c r="H177" s="115">
        <f t="shared" si="15"/>
        <v>536</v>
      </c>
      <c r="I177" s="116">
        <f t="shared" si="15"/>
        <v>0</v>
      </c>
      <c r="J177" s="116">
        <f t="shared" si="15"/>
        <v>0</v>
      </c>
      <c r="K177" s="116">
        <f t="shared" si="15"/>
        <v>0</v>
      </c>
      <c r="L177" s="13"/>
      <c r="M177" s="117">
        <f t="shared" si="0"/>
        <v>1710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514"/>
      <c r="C178" s="514"/>
      <c r="D178" s="89" t="s">
        <v>335</v>
      </c>
      <c r="E178" s="90" t="s">
        <v>411</v>
      </c>
      <c r="F178" s="91">
        <f t="shared" ref="F178:K178" si="16">+F162+F164+F166+F168+F170+F172+F174+F176</f>
        <v>1076</v>
      </c>
      <c r="G178" s="91">
        <f t="shared" si="16"/>
        <v>20186</v>
      </c>
      <c r="H178" s="91">
        <f t="shared" si="16"/>
        <v>1064</v>
      </c>
      <c r="I178" s="92">
        <f t="shared" si="16"/>
        <v>0</v>
      </c>
      <c r="J178" s="92">
        <f t="shared" si="16"/>
        <v>0</v>
      </c>
      <c r="K178" s="92">
        <f t="shared" si="16"/>
        <v>0</v>
      </c>
      <c r="L178" s="13"/>
      <c r="M178" s="81">
        <f t="shared" si="0"/>
        <v>22326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412</v>
      </c>
      <c r="C179" s="541" t="s">
        <v>413</v>
      </c>
      <c r="D179" s="119" t="s">
        <v>414</v>
      </c>
      <c r="E179" s="120" t="s">
        <v>415</v>
      </c>
      <c r="F179" s="121">
        <v>48</v>
      </c>
      <c r="G179" s="121">
        <v>0</v>
      </c>
      <c r="H179" s="121">
        <v>2</v>
      </c>
      <c r="I179" s="80"/>
      <c r="J179" s="80"/>
      <c r="K179" s="80"/>
      <c r="L179" s="13"/>
      <c r="M179" s="81">
        <f t="shared" si="0"/>
        <v>50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542" t="s">
        <v>416</v>
      </c>
      <c r="C180" s="513"/>
      <c r="D180" s="83" t="s">
        <v>417</v>
      </c>
      <c r="E180" s="57" t="s">
        <v>418</v>
      </c>
      <c r="F180" s="75">
        <v>3</v>
      </c>
      <c r="G180" s="75">
        <v>0</v>
      </c>
      <c r="H180" s="75">
        <v>0</v>
      </c>
      <c r="I180" s="84"/>
      <c r="J180" s="84"/>
      <c r="K180" s="84"/>
      <c r="L180" s="13"/>
      <c r="M180" s="81">
        <f t="shared" si="0"/>
        <v>3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514"/>
      <c r="C181" s="513"/>
      <c r="D181" s="119" t="s">
        <v>419</v>
      </c>
      <c r="E181" s="120" t="s">
        <v>420</v>
      </c>
      <c r="F181" s="121">
        <v>3</v>
      </c>
      <c r="G181" s="121">
        <v>0</v>
      </c>
      <c r="H181" s="121">
        <v>0</v>
      </c>
      <c r="I181" s="80"/>
      <c r="J181" s="80"/>
      <c r="K181" s="80"/>
      <c r="L181" s="13"/>
      <c r="M181" s="81">
        <f t="shared" si="0"/>
        <v>3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543" t="s">
        <v>421</v>
      </c>
      <c r="C182" s="513"/>
      <c r="D182" s="83" t="s">
        <v>422</v>
      </c>
      <c r="E182" s="57" t="s">
        <v>423</v>
      </c>
      <c r="F182" s="75">
        <v>3</v>
      </c>
      <c r="G182" s="75">
        <v>0</v>
      </c>
      <c r="H182" s="75">
        <v>0</v>
      </c>
      <c r="I182" s="84"/>
      <c r="J182" s="84"/>
      <c r="K182" s="84"/>
      <c r="L182" s="13"/>
      <c r="M182" s="81">
        <f t="shared" si="0"/>
        <v>3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514"/>
      <c r="C183" s="513"/>
      <c r="D183" s="119" t="s">
        <v>424</v>
      </c>
      <c r="E183" s="120" t="s">
        <v>425</v>
      </c>
      <c r="F183" s="121">
        <v>3</v>
      </c>
      <c r="G183" s="121">
        <v>0</v>
      </c>
      <c r="H183" s="121">
        <v>0</v>
      </c>
      <c r="I183" s="80"/>
      <c r="J183" s="80"/>
      <c r="K183" s="80"/>
      <c r="L183" s="13"/>
      <c r="M183" s="81">
        <f t="shared" si="0"/>
        <v>3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543" t="s">
        <v>426</v>
      </c>
      <c r="C184" s="513"/>
      <c r="D184" s="83" t="s">
        <v>427</v>
      </c>
      <c r="E184" s="57" t="s">
        <v>428</v>
      </c>
      <c r="F184" s="75">
        <v>11</v>
      </c>
      <c r="G184" s="75">
        <v>0</v>
      </c>
      <c r="H184" s="75">
        <v>1</v>
      </c>
      <c r="I184" s="84"/>
      <c r="J184" s="84"/>
      <c r="K184" s="84"/>
      <c r="L184" s="13"/>
      <c r="M184" s="81">
        <f t="shared" si="0"/>
        <v>12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514"/>
      <c r="C185" s="513"/>
      <c r="D185" s="119" t="s">
        <v>429</v>
      </c>
      <c r="E185" s="120" t="s">
        <v>430</v>
      </c>
      <c r="F185" s="121">
        <v>11</v>
      </c>
      <c r="G185" s="121">
        <v>0</v>
      </c>
      <c r="H185" s="121">
        <v>2</v>
      </c>
      <c r="I185" s="80"/>
      <c r="J185" s="80"/>
      <c r="K185" s="80"/>
      <c r="L185" s="13"/>
      <c r="M185" s="81">
        <f t="shared" si="0"/>
        <v>13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431</v>
      </c>
      <c r="C186" s="513"/>
      <c r="D186" s="83" t="s">
        <v>432</v>
      </c>
      <c r="E186" s="57" t="s">
        <v>433</v>
      </c>
      <c r="F186" s="75">
        <v>48</v>
      </c>
      <c r="G186" s="75">
        <v>0</v>
      </c>
      <c r="H186" s="75">
        <v>2</v>
      </c>
      <c r="I186" s="84"/>
      <c r="J186" s="84"/>
      <c r="K186" s="84"/>
      <c r="L186" s="13"/>
      <c r="M186" s="81">
        <f t="shared" si="0"/>
        <v>50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434</v>
      </c>
      <c r="C187" s="513"/>
      <c r="D187" s="83" t="s">
        <v>435</v>
      </c>
      <c r="E187" s="57" t="s">
        <v>436</v>
      </c>
      <c r="F187" s="75">
        <v>48</v>
      </c>
      <c r="G187" s="75">
        <v>0</v>
      </c>
      <c r="H187" s="75">
        <v>2</v>
      </c>
      <c r="I187" s="84"/>
      <c r="J187" s="84"/>
      <c r="K187" s="84"/>
      <c r="L187" s="13"/>
      <c r="M187" s="81">
        <f t="shared" si="0"/>
        <v>50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437</v>
      </c>
      <c r="C188" s="513"/>
      <c r="D188" s="83" t="s">
        <v>438</v>
      </c>
      <c r="E188" s="57" t="s">
        <v>439</v>
      </c>
      <c r="F188" s="75">
        <v>47</v>
      </c>
      <c r="G188" s="75">
        <v>0</v>
      </c>
      <c r="H188" s="75">
        <v>2</v>
      </c>
      <c r="I188" s="84"/>
      <c r="J188" s="84"/>
      <c r="K188" s="84"/>
      <c r="L188" s="13"/>
      <c r="M188" s="81">
        <f t="shared" si="0"/>
        <v>49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440</v>
      </c>
      <c r="C189" s="513"/>
      <c r="D189" s="83" t="s">
        <v>441</v>
      </c>
      <c r="E189" s="57" t="s">
        <v>442</v>
      </c>
      <c r="F189" s="75">
        <v>48</v>
      </c>
      <c r="G189" s="75">
        <v>0</v>
      </c>
      <c r="H189" s="75">
        <v>2</v>
      </c>
      <c r="I189" s="84"/>
      <c r="J189" s="84"/>
      <c r="K189" s="84"/>
      <c r="L189" s="13"/>
      <c r="M189" s="81">
        <f t="shared" si="0"/>
        <v>50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443</v>
      </c>
      <c r="C190" s="513"/>
      <c r="D190" s="83" t="s">
        <v>444</v>
      </c>
      <c r="E190" s="57" t="s">
        <v>445</v>
      </c>
      <c r="F190" s="75">
        <v>45</v>
      </c>
      <c r="G190" s="75">
        <v>0</v>
      </c>
      <c r="H190" s="75">
        <v>2</v>
      </c>
      <c r="I190" s="84"/>
      <c r="J190" s="84"/>
      <c r="K190" s="84"/>
      <c r="L190" s="13"/>
      <c r="M190" s="81">
        <f t="shared" si="0"/>
        <v>47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446</v>
      </c>
      <c r="C191" s="513"/>
      <c r="D191" s="83" t="s">
        <v>447</v>
      </c>
      <c r="E191" s="57" t="s">
        <v>448</v>
      </c>
      <c r="F191" s="75">
        <v>34</v>
      </c>
      <c r="G191" s="75">
        <v>0</v>
      </c>
      <c r="H191" s="75">
        <v>0</v>
      </c>
      <c r="I191" s="84"/>
      <c r="J191" s="84"/>
      <c r="K191" s="84"/>
      <c r="L191" s="13"/>
      <c r="M191" s="81">
        <f t="shared" si="0"/>
        <v>34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449</v>
      </c>
      <c r="C192" s="513"/>
      <c r="D192" s="83" t="s">
        <v>450</v>
      </c>
      <c r="E192" s="57" t="s">
        <v>451</v>
      </c>
      <c r="F192" s="75">
        <v>24</v>
      </c>
      <c r="G192" s="75">
        <v>0</v>
      </c>
      <c r="H192" s="75">
        <v>1</v>
      </c>
      <c r="I192" s="84"/>
      <c r="J192" s="84"/>
      <c r="K192" s="84"/>
      <c r="L192" s="13"/>
      <c r="M192" s="81">
        <f t="shared" si="0"/>
        <v>25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514"/>
      <c r="D193" s="89" t="s">
        <v>452</v>
      </c>
      <c r="E193" s="90" t="s">
        <v>453</v>
      </c>
      <c r="F193" s="91">
        <v>16</v>
      </c>
      <c r="G193" s="91">
        <v>0</v>
      </c>
      <c r="H193" s="91">
        <v>0</v>
      </c>
      <c r="I193" s="92"/>
      <c r="J193" s="92"/>
      <c r="K193" s="92"/>
      <c r="L193" s="13"/>
      <c r="M193" s="81">
        <f t="shared" si="0"/>
        <v>16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542" t="s">
        <v>454</v>
      </c>
      <c r="C194" s="541" t="s">
        <v>455</v>
      </c>
      <c r="D194" s="83" t="s">
        <v>456</v>
      </c>
      <c r="E194" s="57" t="s">
        <v>457</v>
      </c>
      <c r="F194" s="75">
        <v>0</v>
      </c>
      <c r="G194" s="75">
        <v>0</v>
      </c>
      <c r="H194" s="75">
        <v>0</v>
      </c>
      <c r="I194" s="84"/>
      <c r="J194" s="84"/>
      <c r="K194" s="84"/>
      <c r="L194" s="13"/>
      <c r="M194" s="81">
        <f t="shared" si="0"/>
        <v>0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514"/>
      <c r="C195" s="513"/>
      <c r="D195" s="83" t="s">
        <v>458</v>
      </c>
      <c r="E195" s="57" t="s">
        <v>459</v>
      </c>
      <c r="F195" s="75">
        <v>0</v>
      </c>
      <c r="G195" s="75">
        <v>0</v>
      </c>
      <c r="H195" s="75">
        <v>0</v>
      </c>
      <c r="I195" s="84"/>
      <c r="J195" s="84"/>
      <c r="K195" s="84"/>
      <c r="L195" s="13"/>
      <c r="M195" s="81">
        <f t="shared" si="0"/>
        <v>0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542" t="s">
        <v>460</v>
      </c>
      <c r="C196" s="513"/>
      <c r="D196" s="83" t="s">
        <v>461</v>
      </c>
      <c r="E196" s="57" t="s">
        <v>462</v>
      </c>
      <c r="F196" s="75">
        <v>6</v>
      </c>
      <c r="G196" s="75">
        <v>5</v>
      </c>
      <c r="H196" s="75">
        <v>3</v>
      </c>
      <c r="I196" s="84"/>
      <c r="J196" s="84"/>
      <c r="K196" s="84"/>
      <c r="L196" s="13"/>
      <c r="M196" s="81">
        <f t="shared" si="0"/>
        <v>14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514"/>
      <c r="C197" s="513"/>
      <c r="D197" s="83" t="s">
        <v>463</v>
      </c>
      <c r="E197" s="57" t="s">
        <v>464</v>
      </c>
      <c r="F197" s="75">
        <v>600</v>
      </c>
      <c r="G197" s="75">
        <v>500</v>
      </c>
      <c r="H197" s="75">
        <v>300</v>
      </c>
      <c r="I197" s="84"/>
      <c r="J197" s="84"/>
      <c r="K197" s="84"/>
      <c r="L197" s="13"/>
      <c r="M197" s="81">
        <f t="shared" si="0"/>
        <v>1400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542" t="s">
        <v>465</v>
      </c>
      <c r="C198" s="513"/>
      <c r="D198" s="83" t="s">
        <v>466</v>
      </c>
      <c r="E198" s="57" t="s">
        <v>467</v>
      </c>
      <c r="F198" s="75">
        <v>0</v>
      </c>
      <c r="G198" s="75">
        <v>0</v>
      </c>
      <c r="H198" s="75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514"/>
      <c r="C199" s="513"/>
      <c r="D199" s="83" t="s">
        <v>468</v>
      </c>
      <c r="E199" s="57" t="s">
        <v>469</v>
      </c>
      <c r="F199" s="75">
        <v>0</v>
      </c>
      <c r="G199" s="75">
        <v>0</v>
      </c>
      <c r="H199" s="75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542" t="s">
        <v>470</v>
      </c>
      <c r="C200" s="513"/>
      <c r="D200" s="83" t="s">
        <v>471</v>
      </c>
      <c r="E200" s="57" t="s">
        <v>57</v>
      </c>
      <c r="F200" s="75">
        <v>0</v>
      </c>
      <c r="G200" s="75">
        <v>0</v>
      </c>
      <c r="H200" s="75">
        <v>1</v>
      </c>
      <c r="I200" s="84"/>
      <c r="J200" s="84"/>
      <c r="K200" s="84"/>
      <c r="L200" s="13"/>
      <c r="M200" s="81">
        <f t="shared" si="0"/>
        <v>1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514"/>
      <c r="C201" s="513"/>
      <c r="D201" s="83" t="s">
        <v>472</v>
      </c>
      <c r="E201" s="57" t="s">
        <v>473</v>
      </c>
      <c r="F201" s="75">
        <v>0</v>
      </c>
      <c r="G201" s="75">
        <v>0</v>
      </c>
      <c r="H201" s="75">
        <v>1</v>
      </c>
      <c r="I201" s="84"/>
      <c r="J201" s="84"/>
      <c r="K201" s="84"/>
      <c r="L201" s="13"/>
      <c r="M201" s="81">
        <f t="shared" si="0"/>
        <v>1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542" t="s">
        <v>474</v>
      </c>
      <c r="C202" s="513"/>
      <c r="D202" s="83" t="s">
        <v>475</v>
      </c>
      <c r="E202" s="57" t="s">
        <v>476</v>
      </c>
      <c r="F202" s="75">
        <v>0</v>
      </c>
      <c r="G202" s="75">
        <v>0</v>
      </c>
      <c r="H202" s="75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514"/>
      <c r="C203" s="513"/>
      <c r="D203" s="83" t="s">
        <v>477</v>
      </c>
      <c r="E203" s="57" t="s">
        <v>478</v>
      </c>
      <c r="F203" s="75">
        <v>0</v>
      </c>
      <c r="G203" s="75">
        <v>0</v>
      </c>
      <c r="H203" s="75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542" t="s">
        <v>479</v>
      </c>
      <c r="C204" s="513"/>
      <c r="D204" s="83" t="s">
        <v>480</v>
      </c>
      <c r="E204" s="57" t="s">
        <v>481</v>
      </c>
      <c r="F204" s="75">
        <v>0</v>
      </c>
      <c r="G204" s="75">
        <v>0</v>
      </c>
      <c r="H204" s="75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514"/>
      <c r="C205" s="513"/>
      <c r="D205" s="83" t="s">
        <v>482</v>
      </c>
      <c r="E205" s="57" t="s">
        <v>483</v>
      </c>
      <c r="F205" s="75">
        <v>0</v>
      </c>
      <c r="G205" s="75">
        <v>0</v>
      </c>
      <c r="H205" s="75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514"/>
      <c r="D206" s="89" t="s">
        <v>484</v>
      </c>
      <c r="E206" s="90" t="s">
        <v>485</v>
      </c>
      <c r="F206" s="91">
        <f t="shared" ref="F206:H206" si="17">F198+F194+F196+F200+F202+F204</f>
        <v>6</v>
      </c>
      <c r="G206" s="91">
        <f t="shared" si="17"/>
        <v>5</v>
      </c>
      <c r="H206" s="91">
        <f t="shared" si="17"/>
        <v>4</v>
      </c>
      <c r="I206" s="92">
        <f t="shared" ref="I206:K206" si="18">+I194+I196+I200+I202+I204</f>
        <v>0</v>
      </c>
      <c r="J206" s="92">
        <f t="shared" si="18"/>
        <v>0</v>
      </c>
      <c r="K206" s="92">
        <f t="shared" si="18"/>
        <v>0</v>
      </c>
      <c r="L206" s="13"/>
      <c r="M206" s="81">
        <f t="shared" si="0"/>
        <v>15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486</v>
      </c>
      <c r="C207" s="541" t="s">
        <v>487</v>
      </c>
      <c r="D207" s="123" t="s">
        <v>488</v>
      </c>
      <c r="E207" s="95" t="s">
        <v>489</v>
      </c>
      <c r="F207" s="75">
        <v>0</v>
      </c>
      <c r="G207" s="75">
        <v>0</v>
      </c>
      <c r="H207" s="75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490</v>
      </c>
      <c r="C208" s="513"/>
      <c r="D208" s="123" t="s">
        <v>491</v>
      </c>
      <c r="E208" s="95" t="s">
        <v>492</v>
      </c>
      <c r="F208" s="75">
        <v>0</v>
      </c>
      <c r="G208" s="75">
        <v>0</v>
      </c>
      <c r="H208" s="75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493</v>
      </c>
      <c r="C209" s="513"/>
      <c r="D209" s="123" t="s">
        <v>494</v>
      </c>
      <c r="E209" s="95" t="s">
        <v>495</v>
      </c>
      <c r="F209" s="75">
        <v>0</v>
      </c>
      <c r="G209" s="75">
        <v>0</v>
      </c>
      <c r="H209" s="75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496</v>
      </c>
      <c r="C210" s="513"/>
      <c r="D210" s="123" t="s">
        <v>497</v>
      </c>
      <c r="E210" s="95" t="s">
        <v>498</v>
      </c>
      <c r="F210" s="75">
        <v>0</v>
      </c>
      <c r="G210" s="75">
        <v>0</v>
      </c>
      <c r="H210" s="75">
        <v>0</v>
      </c>
      <c r="I210" s="84"/>
      <c r="J210" s="84"/>
      <c r="K210" s="84"/>
      <c r="L210" s="13"/>
      <c r="M210" s="81">
        <f t="shared" si="0"/>
        <v>0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514"/>
      <c r="D211" s="124" t="s">
        <v>499</v>
      </c>
      <c r="E211" s="90" t="s">
        <v>500</v>
      </c>
      <c r="F211" s="91">
        <f t="shared" ref="F211:K211" si="19">+F207+F208+F209+F210</f>
        <v>0</v>
      </c>
      <c r="G211" s="91">
        <f t="shared" si="19"/>
        <v>0</v>
      </c>
      <c r="H211" s="91">
        <f t="shared" si="19"/>
        <v>0</v>
      </c>
      <c r="I211" s="92">
        <f t="shared" si="19"/>
        <v>0</v>
      </c>
      <c r="J211" s="92">
        <f t="shared" si="19"/>
        <v>0</v>
      </c>
      <c r="K211" s="92">
        <f t="shared" si="19"/>
        <v>0</v>
      </c>
      <c r="L211" s="13"/>
      <c r="M211" s="81">
        <f t="shared" si="0"/>
        <v>0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501</v>
      </c>
      <c r="C212" s="541" t="s">
        <v>502</v>
      </c>
      <c r="D212" s="123" t="s">
        <v>503</v>
      </c>
      <c r="E212" s="95" t="s">
        <v>504</v>
      </c>
      <c r="F212" s="75">
        <v>0</v>
      </c>
      <c r="G212" s="75">
        <v>0</v>
      </c>
      <c r="H212" s="75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505</v>
      </c>
      <c r="C213" s="513"/>
      <c r="D213" s="123" t="s">
        <v>506</v>
      </c>
      <c r="E213" s="95" t="s">
        <v>507</v>
      </c>
      <c r="F213" s="75">
        <v>0</v>
      </c>
      <c r="G213" s="75">
        <v>0</v>
      </c>
      <c r="H213" s="75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508</v>
      </c>
      <c r="C214" s="513"/>
      <c r="D214" s="123" t="s">
        <v>509</v>
      </c>
      <c r="E214" s="95" t="s">
        <v>510</v>
      </c>
      <c r="F214" s="75">
        <v>0</v>
      </c>
      <c r="G214" s="75">
        <v>0</v>
      </c>
      <c r="H214" s="75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511</v>
      </c>
      <c r="C215" s="513"/>
      <c r="D215" s="123" t="s">
        <v>512</v>
      </c>
      <c r="E215" s="95" t="s">
        <v>513</v>
      </c>
      <c r="F215" s="75">
        <v>0</v>
      </c>
      <c r="G215" s="75">
        <v>0</v>
      </c>
      <c r="H215" s="75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514"/>
      <c r="D216" s="124" t="s">
        <v>514</v>
      </c>
      <c r="E216" s="90" t="s">
        <v>515</v>
      </c>
      <c r="F216" s="91">
        <f t="shared" ref="F216:K216" si="20">+F212+F213+F214+F215</f>
        <v>0</v>
      </c>
      <c r="G216" s="91">
        <f t="shared" si="20"/>
        <v>0</v>
      </c>
      <c r="H216" s="91">
        <f t="shared" si="20"/>
        <v>0</v>
      </c>
      <c r="I216" s="92">
        <f t="shared" si="20"/>
        <v>0</v>
      </c>
      <c r="J216" s="92">
        <f t="shared" si="20"/>
        <v>0</v>
      </c>
      <c r="K216" s="92">
        <f t="shared" si="20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516</v>
      </c>
      <c r="C217" s="541" t="s">
        <v>517</v>
      </c>
      <c r="D217" s="123" t="s">
        <v>518</v>
      </c>
      <c r="E217" s="95" t="s">
        <v>519</v>
      </c>
      <c r="F217" s="75">
        <v>0</v>
      </c>
      <c r="G217" s="75">
        <v>0</v>
      </c>
      <c r="H217" s="75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520</v>
      </c>
      <c r="C218" s="513"/>
      <c r="D218" s="123" t="s">
        <v>521</v>
      </c>
      <c r="E218" s="95" t="s">
        <v>522</v>
      </c>
      <c r="F218" s="75">
        <v>0</v>
      </c>
      <c r="G218" s="75">
        <v>0</v>
      </c>
      <c r="H218" s="75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523</v>
      </c>
      <c r="C219" s="513"/>
      <c r="D219" s="123" t="s">
        <v>524</v>
      </c>
      <c r="E219" s="95" t="s">
        <v>525</v>
      </c>
      <c r="F219" s="75">
        <v>0</v>
      </c>
      <c r="G219" s="75">
        <v>0</v>
      </c>
      <c r="H219" s="75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526</v>
      </c>
      <c r="C220" s="513"/>
      <c r="D220" s="123" t="s">
        <v>527</v>
      </c>
      <c r="E220" s="95" t="s">
        <v>528</v>
      </c>
      <c r="F220" s="75">
        <v>0</v>
      </c>
      <c r="G220" s="75">
        <v>0</v>
      </c>
      <c r="H220" s="75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514"/>
      <c r="D221" s="124" t="s">
        <v>529</v>
      </c>
      <c r="E221" s="90" t="s">
        <v>530</v>
      </c>
      <c r="F221" s="91">
        <f t="shared" ref="F221:K221" si="21">+F217+F218+F219+F220</f>
        <v>0</v>
      </c>
      <c r="G221" s="91">
        <f t="shared" si="21"/>
        <v>0</v>
      </c>
      <c r="H221" s="91">
        <f t="shared" si="21"/>
        <v>0</v>
      </c>
      <c r="I221" s="92">
        <f t="shared" si="21"/>
        <v>0</v>
      </c>
      <c r="J221" s="92">
        <f t="shared" si="21"/>
        <v>0</v>
      </c>
      <c r="K221" s="92">
        <f t="shared" si="21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531</v>
      </c>
      <c r="C222" s="541" t="s">
        <v>532</v>
      </c>
      <c r="D222" s="83" t="s">
        <v>533</v>
      </c>
      <c r="E222" s="57" t="s">
        <v>534</v>
      </c>
      <c r="F222" s="75">
        <v>0</v>
      </c>
      <c r="G222" s="75">
        <v>0</v>
      </c>
      <c r="H222" s="75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535</v>
      </c>
      <c r="C223" s="513"/>
      <c r="D223" s="83" t="s">
        <v>536</v>
      </c>
      <c r="E223" s="57" t="s">
        <v>537</v>
      </c>
      <c r="F223" s="75">
        <v>0</v>
      </c>
      <c r="G223" s="75">
        <v>0</v>
      </c>
      <c r="H223" s="75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538</v>
      </c>
      <c r="C224" s="513"/>
      <c r="D224" s="83" t="s">
        <v>539</v>
      </c>
      <c r="E224" s="57" t="s">
        <v>540</v>
      </c>
      <c r="F224" s="75">
        <v>0</v>
      </c>
      <c r="G224" s="75">
        <v>0</v>
      </c>
      <c r="H224" s="75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541</v>
      </c>
      <c r="C225" s="513"/>
      <c r="D225" s="83" t="s">
        <v>542</v>
      </c>
      <c r="E225" s="57" t="s">
        <v>543</v>
      </c>
      <c r="F225" s="75">
        <v>0</v>
      </c>
      <c r="G225" s="75">
        <v>0</v>
      </c>
      <c r="H225" s="75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544</v>
      </c>
      <c r="C226" s="513"/>
      <c r="D226" s="124" t="s">
        <v>545</v>
      </c>
      <c r="E226" s="90" t="s">
        <v>546</v>
      </c>
      <c r="F226" s="91">
        <f t="shared" ref="F226:K226" si="22">+F222+F223+F224+F225</f>
        <v>0</v>
      </c>
      <c r="G226" s="91">
        <f t="shared" si="22"/>
        <v>0</v>
      </c>
      <c r="H226" s="91">
        <f t="shared" si="22"/>
        <v>0</v>
      </c>
      <c r="I226" s="92">
        <f t="shared" si="22"/>
        <v>0</v>
      </c>
      <c r="J226" s="92">
        <f t="shared" si="22"/>
        <v>0</v>
      </c>
      <c r="K226" s="92">
        <f t="shared" si="22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547</v>
      </c>
      <c r="C227" s="513"/>
      <c r="D227" s="83" t="s">
        <v>548</v>
      </c>
      <c r="E227" s="57" t="s">
        <v>549</v>
      </c>
      <c r="F227" s="75">
        <v>0</v>
      </c>
      <c r="G227" s="75">
        <v>0</v>
      </c>
      <c r="H227" s="75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550</v>
      </c>
      <c r="C228" s="513"/>
      <c r="D228" s="83" t="s">
        <v>551</v>
      </c>
      <c r="E228" s="57" t="s">
        <v>552</v>
      </c>
      <c r="F228" s="75">
        <v>0</v>
      </c>
      <c r="G228" s="75">
        <v>0</v>
      </c>
      <c r="H228" s="75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553</v>
      </c>
      <c r="C229" s="513"/>
      <c r="D229" s="83" t="s">
        <v>554</v>
      </c>
      <c r="E229" s="57" t="s">
        <v>555</v>
      </c>
      <c r="F229" s="75">
        <v>0</v>
      </c>
      <c r="G229" s="75">
        <v>0</v>
      </c>
      <c r="H229" s="75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556</v>
      </c>
      <c r="C230" s="513"/>
      <c r="D230" s="83" t="s">
        <v>557</v>
      </c>
      <c r="E230" s="57" t="s">
        <v>558</v>
      </c>
      <c r="F230" s="75">
        <v>0</v>
      </c>
      <c r="G230" s="75">
        <v>0</v>
      </c>
      <c r="H230" s="75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514"/>
      <c r="D231" s="124" t="s">
        <v>559</v>
      </c>
      <c r="E231" s="90" t="s">
        <v>560</v>
      </c>
      <c r="F231" s="91">
        <f t="shared" ref="F231:K231" si="23">+F227+F228+F229+F230</f>
        <v>0</v>
      </c>
      <c r="G231" s="91">
        <f t="shared" si="23"/>
        <v>0</v>
      </c>
      <c r="H231" s="91">
        <f t="shared" si="23"/>
        <v>0</v>
      </c>
      <c r="I231" s="92">
        <f t="shared" si="23"/>
        <v>0</v>
      </c>
      <c r="J231" s="92">
        <f t="shared" si="23"/>
        <v>0</v>
      </c>
      <c r="K231" s="92">
        <f t="shared" si="23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561</v>
      </c>
      <c r="C232" s="541" t="s">
        <v>562</v>
      </c>
      <c r="D232" s="69" t="s">
        <v>563</v>
      </c>
      <c r="E232" s="57" t="s">
        <v>564</v>
      </c>
      <c r="F232" s="75">
        <v>0</v>
      </c>
      <c r="G232" s="75">
        <v>0</v>
      </c>
      <c r="H232" s="75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565</v>
      </c>
      <c r="C233" s="513"/>
      <c r="D233" s="69" t="s">
        <v>566</v>
      </c>
      <c r="E233" s="57" t="s">
        <v>567</v>
      </c>
      <c r="F233" s="75">
        <v>0</v>
      </c>
      <c r="G233" s="75">
        <v>0</v>
      </c>
      <c r="H233" s="75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568</v>
      </c>
      <c r="C234" s="513"/>
      <c r="D234" s="69" t="s">
        <v>569</v>
      </c>
      <c r="E234" s="57" t="s">
        <v>570</v>
      </c>
      <c r="F234" s="75">
        <v>0</v>
      </c>
      <c r="G234" s="75">
        <v>0</v>
      </c>
      <c r="H234" s="75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571</v>
      </c>
      <c r="C235" s="513"/>
      <c r="D235" s="69" t="s">
        <v>572</v>
      </c>
      <c r="E235" s="57" t="s">
        <v>573</v>
      </c>
      <c r="F235" s="75">
        <v>0</v>
      </c>
      <c r="G235" s="75">
        <v>0</v>
      </c>
      <c r="H235" s="75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574</v>
      </c>
      <c r="C236" s="513"/>
      <c r="D236" s="125" t="s">
        <v>575</v>
      </c>
      <c r="E236" s="90" t="s">
        <v>576</v>
      </c>
      <c r="F236" s="91">
        <f t="shared" ref="F236:K236" si="24">+F232+F233+F234+F235</f>
        <v>0</v>
      </c>
      <c r="G236" s="91">
        <f t="shared" si="24"/>
        <v>0</v>
      </c>
      <c r="H236" s="91">
        <f t="shared" si="24"/>
        <v>0</v>
      </c>
      <c r="I236" s="92">
        <f t="shared" si="24"/>
        <v>0</v>
      </c>
      <c r="J236" s="92">
        <f t="shared" si="24"/>
        <v>0</v>
      </c>
      <c r="K236" s="92">
        <f t="shared" si="24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577</v>
      </c>
      <c r="C237" s="513"/>
      <c r="D237" s="69" t="s">
        <v>578</v>
      </c>
      <c r="E237" s="57" t="s">
        <v>579</v>
      </c>
      <c r="F237" s="75">
        <v>0</v>
      </c>
      <c r="G237" s="75">
        <v>0</v>
      </c>
      <c r="H237" s="75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580</v>
      </c>
      <c r="C238" s="513"/>
      <c r="D238" s="69" t="s">
        <v>581</v>
      </c>
      <c r="E238" s="57" t="s">
        <v>582</v>
      </c>
      <c r="F238" s="75">
        <v>0</v>
      </c>
      <c r="G238" s="75">
        <v>0</v>
      </c>
      <c r="H238" s="75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583</v>
      </c>
      <c r="C239" s="513"/>
      <c r="D239" s="69" t="s">
        <v>584</v>
      </c>
      <c r="E239" s="57" t="s">
        <v>585</v>
      </c>
      <c r="F239" s="75">
        <v>0</v>
      </c>
      <c r="G239" s="75">
        <v>0</v>
      </c>
      <c r="H239" s="75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586</v>
      </c>
      <c r="C240" s="513"/>
      <c r="D240" s="69" t="s">
        <v>587</v>
      </c>
      <c r="E240" s="57" t="s">
        <v>588</v>
      </c>
      <c r="F240" s="75">
        <v>0</v>
      </c>
      <c r="G240" s="75">
        <v>0</v>
      </c>
      <c r="H240" s="75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589</v>
      </c>
      <c r="C241" s="513"/>
      <c r="D241" s="125" t="s">
        <v>575</v>
      </c>
      <c r="E241" s="90" t="s">
        <v>590</v>
      </c>
      <c r="F241" s="91">
        <f t="shared" ref="F241:K241" si="25">+F237+F238+F239+F240</f>
        <v>0</v>
      </c>
      <c r="G241" s="91">
        <f t="shared" si="25"/>
        <v>0</v>
      </c>
      <c r="H241" s="91">
        <f t="shared" si="25"/>
        <v>0</v>
      </c>
      <c r="I241" s="92">
        <f t="shared" si="25"/>
        <v>0</v>
      </c>
      <c r="J241" s="92">
        <f t="shared" si="25"/>
        <v>0</v>
      </c>
      <c r="K241" s="92">
        <f t="shared" si="25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591</v>
      </c>
      <c r="C242" s="513"/>
      <c r="D242" s="126" t="s">
        <v>592</v>
      </c>
      <c r="E242" s="57" t="s">
        <v>593</v>
      </c>
      <c r="F242" s="75">
        <v>0</v>
      </c>
      <c r="G242" s="75">
        <v>0</v>
      </c>
      <c r="H242" s="75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594</v>
      </c>
      <c r="C243" s="513"/>
      <c r="D243" s="126" t="s">
        <v>595</v>
      </c>
      <c r="E243" s="57" t="s">
        <v>596</v>
      </c>
      <c r="F243" s="75">
        <v>0</v>
      </c>
      <c r="G243" s="75">
        <v>0</v>
      </c>
      <c r="H243" s="75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597</v>
      </c>
      <c r="C244" s="513"/>
      <c r="D244" s="126" t="s">
        <v>598</v>
      </c>
      <c r="E244" s="57" t="s">
        <v>599</v>
      </c>
      <c r="F244" s="75">
        <v>0</v>
      </c>
      <c r="G244" s="75">
        <v>0</v>
      </c>
      <c r="H244" s="75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600</v>
      </c>
      <c r="C245" s="513"/>
      <c r="D245" s="126" t="s">
        <v>601</v>
      </c>
      <c r="E245" s="57" t="s">
        <v>602</v>
      </c>
      <c r="F245" s="75">
        <v>0</v>
      </c>
      <c r="G245" s="75">
        <v>0</v>
      </c>
      <c r="H245" s="75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603</v>
      </c>
      <c r="C246" s="514"/>
      <c r="D246" s="125" t="s">
        <v>604</v>
      </c>
      <c r="E246" s="90" t="s">
        <v>605</v>
      </c>
      <c r="F246" s="91">
        <f t="shared" ref="F246:K246" si="26">+F242+F243+F244+F245</f>
        <v>0</v>
      </c>
      <c r="G246" s="91">
        <f t="shared" si="26"/>
        <v>0</v>
      </c>
      <c r="H246" s="91">
        <f t="shared" si="26"/>
        <v>0</v>
      </c>
      <c r="I246" s="92">
        <f t="shared" si="26"/>
        <v>0</v>
      </c>
      <c r="J246" s="92">
        <f t="shared" si="26"/>
        <v>0</v>
      </c>
      <c r="K246" s="92">
        <f t="shared" si="26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606</v>
      </c>
      <c r="C247" s="541" t="s">
        <v>607</v>
      </c>
      <c r="D247" s="126" t="s">
        <v>608</v>
      </c>
      <c r="E247" s="57" t="s">
        <v>609</v>
      </c>
      <c r="F247" s="75">
        <v>0</v>
      </c>
      <c r="G247" s="75">
        <v>0</v>
      </c>
      <c r="H247" s="75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610</v>
      </c>
      <c r="C248" s="513"/>
      <c r="D248" s="126" t="s">
        <v>611</v>
      </c>
      <c r="E248" s="57" t="s">
        <v>612</v>
      </c>
      <c r="F248" s="75">
        <v>0</v>
      </c>
      <c r="G248" s="75">
        <v>0</v>
      </c>
      <c r="H248" s="75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613</v>
      </c>
      <c r="C249" s="513"/>
      <c r="D249" s="126" t="s">
        <v>614</v>
      </c>
      <c r="E249" s="57" t="s">
        <v>615</v>
      </c>
      <c r="F249" s="75">
        <v>0</v>
      </c>
      <c r="G249" s="75">
        <v>0</v>
      </c>
      <c r="H249" s="75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616</v>
      </c>
      <c r="C250" s="513"/>
      <c r="D250" s="126" t="s">
        <v>617</v>
      </c>
      <c r="E250" s="57" t="s">
        <v>618</v>
      </c>
      <c r="F250" s="75">
        <v>0</v>
      </c>
      <c r="G250" s="75">
        <v>0</v>
      </c>
      <c r="H250" s="75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619</v>
      </c>
      <c r="C251" s="513"/>
      <c r="D251" s="125" t="s">
        <v>620</v>
      </c>
      <c r="E251" s="90" t="s">
        <v>621</v>
      </c>
      <c r="F251" s="91">
        <f t="shared" ref="F251:K251" si="27">+F247+F248+F249+F250</f>
        <v>0</v>
      </c>
      <c r="G251" s="91">
        <f t="shared" si="27"/>
        <v>0</v>
      </c>
      <c r="H251" s="91">
        <f t="shared" si="27"/>
        <v>0</v>
      </c>
      <c r="I251" s="92">
        <f t="shared" si="27"/>
        <v>0</v>
      </c>
      <c r="J251" s="92">
        <f t="shared" si="27"/>
        <v>0</v>
      </c>
      <c r="K251" s="92">
        <f t="shared" si="27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622</v>
      </c>
      <c r="C252" s="513"/>
      <c r="D252" s="126" t="s">
        <v>623</v>
      </c>
      <c r="E252" s="57" t="s">
        <v>624</v>
      </c>
      <c r="F252" s="75">
        <v>0</v>
      </c>
      <c r="G252" s="75">
        <v>0</v>
      </c>
      <c r="H252" s="75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625</v>
      </c>
      <c r="C253" s="513"/>
      <c r="D253" s="126" t="s">
        <v>626</v>
      </c>
      <c r="E253" s="57" t="s">
        <v>627</v>
      </c>
      <c r="F253" s="75">
        <v>0</v>
      </c>
      <c r="G253" s="75">
        <v>0</v>
      </c>
      <c r="H253" s="75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628</v>
      </c>
      <c r="C254" s="513"/>
      <c r="D254" s="126" t="s">
        <v>629</v>
      </c>
      <c r="E254" s="57" t="s">
        <v>630</v>
      </c>
      <c r="F254" s="75">
        <v>0</v>
      </c>
      <c r="G254" s="75">
        <v>0</v>
      </c>
      <c r="H254" s="75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631</v>
      </c>
      <c r="C255" s="513"/>
      <c r="D255" s="126" t="s">
        <v>632</v>
      </c>
      <c r="E255" s="57" t="s">
        <v>633</v>
      </c>
      <c r="F255" s="75">
        <v>0</v>
      </c>
      <c r="G255" s="75">
        <v>0</v>
      </c>
      <c r="H255" s="75">
        <v>1</v>
      </c>
      <c r="I255" s="84"/>
      <c r="J255" s="84"/>
      <c r="K255" s="84"/>
      <c r="L255" s="13"/>
      <c r="M255" s="81">
        <f t="shared" si="0"/>
        <v>1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634</v>
      </c>
      <c r="C256" s="513"/>
      <c r="D256" s="125" t="s">
        <v>635</v>
      </c>
      <c r="E256" s="90" t="s">
        <v>636</v>
      </c>
      <c r="F256" s="91">
        <f t="shared" ref="F256:K256" si="28">+F252+F253+F254+F255</f>
        <v>0</v>
      </c>
      <c r="G256" s="91">
        <f t="shared" si="28"/>
        <v>0</v>
      </c>
      <c r="H256" s="91">
        <f t="shared" si="28"/>
        <v>1</v>
      </c>
      <c r="I256" s="92">
        <f t="shared" si="28"/>
        <v>0</v>
      </c>
      <c r="J256" s="92">
        <f t="shared" si="28"/>
        <v>0</v>
      </c>
      <c r="K256" s="92">
        <f t="shared" si="28"/>
        <v>0</v>
      </c>
      <c r="L256" s="13"/>
      <c r="M256" s="81">
        <f t="shared" si="0"/>
        <v>1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637</v>
      </c>
      <c r="C257" s="513"/>
      <c r="D257" s="126" t="s">
        <v>638</v>
      </c>
      <c r="E257" s="57" t="s">
        <v>639</v>
      </c>
      <c r="F257" s="75">
        <v>0</v>
      </c>
      <c r="G257" s="75">
        <v>0</v>
      </c>
      <c r="H257" s="75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640</v>
      </c>
      <c r="C258" s="513"/>
      <c r="D258" s="126" t="s">
        <v>641</v>
      </c>
      <c r="E258" s="57" t="s">
        <v>642</v>
      </c>
      <c r="F258" s="75">
        <v>0</v>
      </c>
      <c r="G258" s="75">
        <v>0</v>
      </c>
      <c r="H258" s="75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643</v>
      </c>
      <c r="C259" s="513"/>
      <c r="D259" s="126" t="s">
        <v>644</v>
      </c>
      <c r="E259" s="57" t="s">
        <v>645</v>
      </c>
      <c r="F259" s="75">
        <v>0</v>
      </c>
      <c r="G259" s="75">
        <v>0</v>
      </c>
      <c r="H259" s="75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646</v>
      </c>
      <c r="C260" s="513"/>
      <c r="D260" s="126" t="s">
        <v>647</v>
      </c>
      <c r="E260" s="57" t="s">
        <v>648</v>
      </c>
      <c r="F260" s="75">
        <v>0</v>
      </c>
      <c r="G260" s="75">
        <v>0</v>
      </c>
      <c r="H260" s="75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649</v>
      </c>
      <c r="C261" s="513"/>
      <c r="D261" s="125" t="s">
        <v>650</v>
      </c>
      <c r="E261" s="90" t="s">
        <v>651</v>
      </c>
      <c r="F261" s="91">
        <f t="shared" ref="F261:K261" si="29">+F257+F258+F259+F260</f>
        <v>0</v>
      </c>
      <c r="G261" s="91">
        <f t="shared" si="29"/>
        <v>0</v>
      </c>
      <c r="H261" s="91">
        <f t="shared" si="29"/>
        <v>0</v>
      </c>
      <c r="I261" s="92">
        <f t="shared" si="29"/>
        <v>0</v>
      </c>
      <c r="J261" s="92">
        <f t="shared" si="29"/>
        <v>0</v>
      </c>
      <c r="K261" s="92">
        <f t="shared" si="29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652</v>
      </c>
      <c r="C262" s="513"/>
      <c r="D262" s="126" t="s">
        <v>653</v>
      </c>
      <c r="E262" s="57" t="s">
        <v>654</v>
      </c>
      <c r="F262" s="75">
        <v>0</v>
      </c>
      <c r="G262" s="75">
        <v>0</v>
      </c>
      <c r="H262" s="75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655</v>
      </c>
      <c r="C263" s="513"/>
      <c r="D263" s="126" t="s">
        <v>656</v>
      </c>
      <c r="E263" s="57" t="s">
        <v>657</v>
      </c>
      <c r="F263" s="75">
        <v>0</v>
      </c>
      <c r="G263" s="75">
        <v>0</v>
      </c>
      <c r="H263" s="75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658</v>
      </c>
      <c r="C264" s="513"/>
      <c r="D264" s="126" t="s">
        <v>659</v>
      </c>
      <c r="E264" s="57" t="s">
        <v>660</v>
      </c>
      <c r="F264" s="75">
        <v>0</v>
      </c>
      <c r="G264" s="75">
        <v>0</v>
      </c>
      <c r="H264" s="75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661</v>
      </c>
      <c r="C265" s="513"/>
      <c r="D265" s="126" t="s">
        <v>662</v>
      </c>
      <c r="E265" s="57" t="s">
        <v>663</v>
      </c>
      <c r="F265" s="75">
        <v>0</v>
      </c>
      <c r="G265" s="75">
        <v>0</v>
      </c>
      <c r="H265" s="75">
        <v>0</v>
      </c>
      <c r="I265" s="127"/>
      <c r="J265" s="127"/>
      <c r="K265" s="127"/>
      <c r="L265" s="128"/>
      <c r="M265" s="129">
        <f t="shared" ref="M265:M289" si="30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664</v>
      </c>
      <c r="C266" s="514"/>
      <c r="D266" s="125" t="s">
        <v>665</v>
      </c>
      <c r="E266" s="90" t="s">
        <v>666</v>
      </c>
      <c r="F266" s="91">
        <f t="shared" ref="F266:K266" si="31">+F262+F263+F264+F265</f>
        <v>0</v>
      </c>
      <c r="G266" s="91">
        <f t="shared" si="31"/>
        <v>0</v>
      </c>
      <c r="H266" s="91">
        <f t="shared" si="31"/>
        <v>0</v>
      </c>
      <c r="I266" s="92">
        <f t="shared" si="31"/>
        <v>0</v>
      </c>
      <c r="J266" s="92">
        <f t="shared" si="31"/>
        <v>0</v>
      </c>
      <c r="K266" s="92">
        <f t="shared" si="31"/>
        <v>0</v>
      </c>
      <c r="L266" s="13"/>
      <c r="M266" s="81">
        <f t="shared" si="30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667</v>
      </c>
      <c r="C267" s="541" t="s">
        <v>668</v>
      </c>
      <c r="D267" s="126" t="s">
        <v>669</v>
      </c>
      <c r="E267" s="57" t="s">
        <v>670</v>
      </c>
      <c r="F267" s="75">
        <v>0</v>
      </c>
      <c r="G267" s="75">
        <v>0</v>
      </c>
      <c r="H267" s="75">
        <v>0</v>
      </c>
      <c r="I267" s="84"/>
      <c r="J267" s="84"/>
      <c r="K267" s="84"/>
      <c r="L267" s="13"/>
      <c r="M267" s="81">
        <f t="shared" si="30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671</v>
      </c>
      <c r="C268" s="513"/>
      <c r="D268" s="126" t="s">
        <v>672</v>
      </c>
      <c r="E268" s="57" t="s">
        <v>673</v>
      </c>
      <c r="F268" s="75">
        <v>0</v>
      </c>
      <c r="G268" s="75">
        <v>0</v>
      </c>
      <c r="H268" s="75">
        <v>0</v>
      </c>
      <c r="I268" s="84"/>
      <c r="J268" s="84"/>
      <c r="K268" s="84"/>
      <c r="L268" s="13"/>
      <c r="M268" s="81">
        <f t="shared" si="30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674</v>
      </c>
      <c r="C269" s="513"/>
      <c r="D269" s="126" t="s">
        <v>675</v>
      </c>
      <c r="E269" s="57" t="s">
        <v>676</v>
      </c>
      <c r="F269" s="75">
        <v>0</v>
      </c>
      <c r="G269" s="75">
        <v>0</v>
      </c>
      <c r="H269" s="75">
        <v>0</v>
      </c>
      <c r="I269" s="84"/>
      <c r="J269" s="84"/>
      <c r="K269" s="84"/>
      <c r="L269" s="13"/>
      <c r="M269" s="81">
        <f t="shared" si="30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677</v>
      </c>
      <c r="C270" s="513"/>
      <c r="D270" s="126" t="s">
        <v>678</v>
      </c>
      <c r="E270" s="57" t="s">
        <v>679</v>
      </c>
      <c r="F270" s="75">
        <v>0</v>
      </c>
      <c r="G270" s="75">
        <v>0</v>
      </c>
      <c r="H270" s="75">
        <v>0</v>
      </c>
      <c r="I270" s="84"/>
      <c r="J270" s="84"/>
      <c r="K270" s="84"/>
      <c r="L270" s="13"/>
      <c r="M270" s="81">
        <f t="shared" si="30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514"/>
      <c r="D271" s="125" t="s">
        <v>665</v>
      </c>
      <c r="E271" s="72" t="s">
        <v>680</v>
      </c>
      <c r="F271" s="130">
        <f t="shared" ref="F271:K271" si="32">+F267+F268+F269+F270</f>
        <v>0</v>
      </c>
      <c r="G271" s="130">
        <f t="shared" si="32"/>
        <v>0</v>
      </c>
      <c r="H271" s="130">
        <f t="shared" si="32"/>
        <v>0</v>
      </c>
      <c r="I271" s="131">
        <f t="shared" si="32"/>
        <v>0</v>
      </c>
      <c r="J271" s="131">
        <f t="shared" si="32"/>
        <v>0</v>
      </c>
      <c r="K271" s="131">
        <f t="shared" si="32"/>
        <v>0</v>
      </c>
      <c r="L271" s="13"/>
      <c r="M271" s="81">
        <f t="shared" si="30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681</v>
      </c>
      <c r="C272" s="538" t="s">
        <v>682</v>
      </c>
      <c r="D272" s="69" t="s">
        <v>683</v>
      </c>
      <c r="E272" s="63" t="s">
        <v>684</v>
      </c>
      <c r="F272" s="134">
        <v>1</v>
      </c>
      <c r="G272" s="134">
        <v>0</v>
      </c>
      <c r="H272" s="134">
        <v>0</v>
      </c>
      <c r="I272" s="135"/>
      <c r="J272" s="135"/>
      <c r="K272" s="135"/>
      <c r="L272" s="132"/>
      <c r="M272" s="81">
        <f t="shared" si="30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685</v>
      </c>
      <c r="C273" s="513"/>
      <c r="D273" s="69" t="s">
        <v>686</v>
      </c>
      <c r="E273" s="63" t="s">
        <v>687</v>
      </c>
      <c r="F273" s="134">
        <v>37</v>
      </c>
      <c r="G273" s="134">
        <v>0</v>
      </c>
      <c r="H273" s="134">
        <v>0</v>
      </c>
      <c r="I273" s="135"/>
      <c r="J273" s="135"/>
      <c r="K273" s="135"/>
      <c r="L273" s="132"/>
      <c r="M273" s="81">
        <f t="shared" si="30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688</v>
      </c>
      <c r="C274" s="513"/>
      <c r="D274" s="69" t="s">
        <v>689</v>
      </c>
      <c r="E274" s="63" t="s">
        <v>690</v>
      </c>
      <c r="F274" s="136">
        <v>9</v>
      </c>
      <c r="G274" s="136">
        <v>0</v>
      </c>
      <c r="H274" s="136">
        <v>0</v>
      </c>
      <c r="I274" s="137"/>
      <c r="J274" s="137"/>
      <c r="K274" s="137"/>
      <c r="L274" s="13"/>
      <c r="M274" s="81">
        <f t="shared" si="30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691</v>
      </c>
      <c r="C275" s="513"/>
      <c r="D275" s="69" t="s">
        <v>692</v>
      </c>
      <c r="E275" s="63" t="s">
        <v>693</v>
      </c>
      <c r="F275" s="136">
        <v>5</v>
      </c>
      <c r="G275" s="136">
        <v>0</v>
      </c>
      <c r="H275" s="136">
        <v>0</v>
      </c>
      <c r="I275" s="137"/>
      <c r="J275" s="137"/>
      <c r="K275" s="137"/>
      <c r="L275" s="13"/>
      <c r="M275" s="81">
        <f t="shared" si="30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694</v>
      </c>
      <c r="C276" s="513"/>
      <c r="D276" s="69" t="s">
        <v>182</v>
      </c>
      <c r="E276" s="63" t="s">
        <v>695</v>
      </c>
      <c r="F276" s="136">
        <v>0</v>
      </c>
      <c r="G276" s="136">
        <v>0</v>
      </c>
      <c r="H276" s="136">
        <v>0</v>
      </c>
      <c r="I276" s="137"/>
      <c r="J276" s="137"/>
      <c r="K276" s="137"/>
      <c r="L276" s="13"/>
      <c r="M276" s="81">
        <f t="shared" si="30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696</v>
      </c>
      <c r="C277" s="513"/>
      <c r="D277" s="69" t="s">
        <v>697</v>
      </c>
      <c r="E277" s="63" t="s">
        <v>698</v>
      </c>
      <c r="F277" s="138">
        <v>0</v>
      </c>
      <c r="G277" s="138">
        <v>0</v>
      </c>
      <c r="H277" s="138">
        <v>0</v>
      </c>
      <c r="I277" s="139"/>
      <c r="J277" s="139"/>
      <c r="K277" s="139"/>
      <c r="L277" s="13"/>
      <c r="M277" s="81">
        <f t="shared" si="30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699</v>
      </c>
      <c r="C278" s="513"/>
      <c r="D278" s="69" t="s">
        <v>700</v>
      </c>
      <c r="E278" s="63" t="s">
        <v>701</v>
      </c>
      <c r="F278" s="138">
        <v>0</v>
      </c>
      <c r="G278" s="138">
        <v>0</v>
      </c>
      <c r="H278" s="138">
        <v>0</v>
      </c>
      <c r="I278" s="139"/>
      <c r="J278" s="139"/>
      <c r="K278" s="139"/>
      <c r="L278" s="13"/>
      <c r="M278" s="81">
        <f t="shared" si="30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702</v>
      </c>
      <c r="C279" s="513"/>
      <c r="D279" s="69" t="s">
        <v>703</v>
      </c>
      <c r="E279" s="63" t="s">
        <v>704</v>
      </c>
      <c r="F279" s="138">
        <v>0</v>
      </c>
      <c r="G279" s="138">
        <v>0</v>
      </c>
      <c r="H279" s="138">
        <v>0</v>
      </c>
      <c r="I279" s="139"/>
      <c r="J279" s="139"/>
      <c r="K279" s="139"/>
      <c r="L279" s="13"/>
      <c r="M279" s="81">
        <f t="shared" si="30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705</v>
      </c>
      <c r="C280" s="539"/>
      <c r="D280" s="69" t="s">
        <v>706</v>
      </c>
      <c r="E280" s="63" t="s">
        <v>707</v>
      </c>
      <c r="F280" s="138">
        <v>1</v>
      </c>
      <c r="G280" s="138">
        <v>0</v>
      </c>
      <c r="H280" s="138">
        <v>0</v>
      </c>
      <c r="I280" s="139"/>
      <c r="J280" s="139"/>
      <c r="K280" s="139"/>
      <c r="L280" s="13"/>
      <c r="M280" s="81">
        <f t="shared" si="30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708</v>
      </c>
      <c r="E281" s="81" t="s">
        <v>709</v>
      </c>
      <c r="F281" s="130">
        <f t="shared" ref="F281:K281" si="33">+F277+F278+F279+F280</f>
        <v>1</v>
      </c>
      <c r="G281" s="130">
        <f t="shared" si="33"/>
        <v>0</v>
      </c>
      <c r="H281" s="130">
        <f t="shared" si="33"/>
        <v>0</v>
      </c>
      <c r="I281" s="131">
        <f t="shared" si="33"/>
        <v>0</v>
      </c>
      <c r="J281" s="131">
        <f t="shared" si="33"/>
        <v>0</v>
      </c>
      <c r="K281" s="131">
        <f t="shared" si="33"/>
        <v>0</v>
      </c>
      <c r="L281" s="13"/>
      <c r="M281" s="81">
        <f t="shared" si="30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710</v>
      </c>
      <c r="C282" s="540" t="s">
        <v>711</v>
      </c>
      <c r="D282" s="69" t="s">
        <v>712</v>
      </c>
      <c r="E282" s="63" t="s">
        <v>713</v>
      </c>
      <c r="F282" s="142">
        <v>39</v>
      </c>
      <c r="G282" s="142">
        <v>36</v>
      </c>
      <c r="H282" s="142">
        <v>49</v>
      </c>
      <c r="I282" s="46"/>
      <c r="J282" s="46"/>
      <c r="K282" s="46"/>
      <c r="L282" s="13"/>
      <c r="M282" s="81">
        <f t="shared" si="30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714</v>
      </c>
      <c r="C283" s="513"/>
      <c r="D283" s="69" t="s">
        <v>715</v>
      </c>
      <c r="E283" s="63" t="s">
        <v>716</v>
      </c>
      <c r="F283" s="142">
        <v>31</v>
      </c>
      <c r="G283" s="142">
        <v>34</v>
      </c>
      <c r="H283" s="142">
        <v>39</v>
      </c>
      <c r="I283" s="46"/>
      <c r="J283" s="46"/>
      <c r="K283" s="46"/>
      <c r="L283" s="13"/>
      <c r="M283" s="81">
        <f t="shared" si="30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717</v>
      </c>
      <c r="C284" s="513"/>
      <c r="D284" s="69" t="s">
        <v>718</v>
      </c>
      <c r="E284" s="63" t="s">
        <v>719</v>
      </c>
      <c r="F284" s="142">
        <v>5</v>
      </c>
      <c r="G284" s="142">
        <v>4</v>
      </c>
      <c r="H284" s="142">
        <v>12</v>
      </c>
      <c r="I284" s="46"/>
      <c r="J284" s="46"/>
      <c r="K284" s="46"/>
      <c r="L284" s="13"/>
      <c r="M284" s="81">
        <f t="shared" si="30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720</v>
      </c>
      <c r="C285" s="513"/>
      <c r="D285" s="69" t="s">
        <v>721</v>
      </c>
      <c r="E285" s="63" t="s">
        <v>722</v>
      </c>
      <c r="F285" s="138">
        <v>0</v>
      </c>
      <c r="G285" s="138">
        <v>0</v>
      </c>
      <c r="H285" s="138">
        <v>0</v>
      </c>
      <c r="I285" s="139"/>
      <c r="J285" s="139"/>
      <c r="K285" s="139"/>
      <c r="L285" s="13"/>
      <c r="M285" s="81">
        <f t="shared" si="30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723</v>
      </c>
      <c r="C286" s="513"/>
      <c r="D286" s="69" t="s">
        <v>724</v>
      </c>
      <c r="E286" s="63" t="s">
        <v>725</v>
      </c>
      <c r="F286" s="138">
        <v>1</v>
      </c>
      <c r="G286" s="138">
        <v>3</v>
      </c>
      <c r="H286" s="138">
        <v>1</v>
      </c>
      <c r="I286" s="139"/>
      <c r="J286" s="139"/>
      <c r="K286" s="139"/>
      <c r="L286" s="13"/>
      <c r="M286" s="81">
        <f t="shared" si="30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726</v>
      </c>
      <c r="C287" s="513"/>
      <c r="D287" s="69" t="s">
        <v>727</v>
      </c>
      <c r="E287" s="63" t="s">
        <v>728</v>
      </c>
      <c r="F287" s="138">
        <v>12</v>
      </c>
      <c r="G287" s="138">
        <v>4</v>
      </c>
      <c r="H287" s="138">
        <v>7</v>
      </c>
      <c r="I287" s="139"/>
      <c r="J287" s="139"/>
      <c r="K287" s="139"/>
      <c r="L287" s="13"/>
      <c r="M287" s="81">
        <f t="shared" si="30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729</v>
      </c>
      <c r="C288" s="513"/>
      <c r="D288" s="69" t="s">
        <v>730</v>
      </c>
      <c r="E288" s="63" t="s">
        <v>731</v>
      </c>
      <c r="F288" s="138">
        <v>0</v>
      </c>
      <c r="G288" s="138">
        <v>0</v>
      </c>
      <c r="H288" s="138">
        <v>0</v>
      </c>
      <c r="I288" s="139"/>
      <c r="J288" s="139"/>
      <c r="K288" s="139"/>
      <c r="L288" s="13"/>
      <c r="M288" s="81">
        <f t="shared" si="30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514"/>
      <c r="D289" s="74" t="s">
        <v>732</v>
      </c>
      <c r="E289" s="143" t="s">
        <v>733</v>
      </c>
      <c r="F289" s="130">
        <f t="shared" ref="F289:K289" si="34">+F285+F286+F287+F288</f>
        <v>13</v>
      </c>
      <c r="G289" s="130">
        <f t="shared" si="34"/>
        <v>7</v>
      </c>
      <c r="H289" s="130">
        <f t="shared" si="34"/>
        <v>8</v>
      </c>
      <c r="I289" s="131">
        <f t="shared" si="34"/>
        <v>0</v>
      </c>
      <c r="J289" s="131">
        <f t="shared" si="34"/>
        <v>0</v>
      </c>
      <c r="K289" s="131">
        <f t="shared" si="34"/>
        <v>0</v>
      </c>
      <c r="L289" s="13"/>
      <c r="M289" s="81">
        <f t="shared" si="30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topLeftCell="A15" workbookViewId="0">
      <selection activeCell="F30" sqref="F30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116</v>
      </c>
      <c r="D1" s="56"/>
      <c r="E1" s="13"/>
      <c r="F1" s="13" t="s">
        <v>116</v>
      </c>
      <c r="G1" s="13"/>
      <c r="H1" s="13" t="s">
        <v>116</v>
      </c>
      <c r="I1" s="13"/>
      <c r="J1" s="13"/>
      <c r="K1" s="13" t="s">
        <v>116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548" t="s">
        <v>117</v>
      </c>
      <c r="C2" s="511"/>
      <c r="D2" s="511"/>
      <c r="E2" s="511"/>
      <c r="F2" s="511"/>
      <c r="G2" s="511"/>
      <c r="H2" s="511"/>
      <c r="I2" s="511"/>
      <c r="J2" s="511"/>
      <c r="K2" s="511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734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119</v>
      </c>
      <c r="D4" s="57" t="s">
        <v>120</v>
      </c>
      <c r="E4" s="549" t="s">
        <v>121</v>
      </c>
      <c r="F4" s="549" t="str">
        <f>SASARAN!$C$8</f>
        <v>PURWODADI</v>
      </c>
      <c r="G4" s="549" t="str">
        <f>SASARAN!$C$9</f>
        <v>POLOWIJEN</v>
      </c>
      <c r="H4" s="549" t="str">
        <f>SASARAN!$C$10</f>
        <v>BALEARJOSARI</v>
      </c>
      <c r="I4" s="549">
        <f>SASARAN!$C$11</f>
        <v>0</v>
      </c>
      <c r="J4" s="549">
        <f>SASARAN!$C$12</f>
        <v>0</v>
      </c>
      <c r="K4" s="549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122</v>
      </c>
      <c r="D5" s="59"/>
      <c r="E5" s="513"/>
      <c r="F5" s="513"/>
      <c r="G5" s="513"/>
      <c r="H5" s="513"/>
      <c r="I5" s="513"/>
      <c r="J5" s="513"/>
      <c r="K5" s="513"/>
      <c r="L5" s="13"/>
      <c r="M5" s="60" t="s">
        <v>112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514"/>
      <c r="F6" s="514"/>
      <c r="G6" s="514"/>
      <c r="H6" s="514"/>
      <c r="I6" s="514"/>
      <c r="J6" s="514"/>
      <c r="K6" s="514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123</v>
      </c>
      <c r="D9" s="69" t="s">
        <v>124</v>
      </c>
      <c r="E9" s="68" t="s">
        <v>123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125</v>
      </c>
      <c r="D10" s="74" t="s">
        <v>126</v>
      </c>
      <c r="E10" s="73" t="s">
        <v>127</v>
      </c>
      <c r="F10" s="145">
        <v>13</v>
      </c>
      <c r="G10" s="146">
        <v>9</v>
      </c>
      <c r="H10" s="91">
        <v>9</v>
      </c>
      <c r="I10" s="78"/>
      <c r="J10" s="79"/>
      <c r="K10" s="80"/>
      <c r="L10" s="13"/>
      <c r="M10" s="81">
        <f t="shared" ref="M10:M264" si="0">SUM(F10:K10)</f>
        <v>31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128</v>
      </c>
      <c r="D11" s="74" t="s">
        <v>129</v>
      </c>
      <c r="E11" s="73" t="s">
        <v>128</v>
      </c>
      <c r="F11" s="145">
        <v>114</v>
      </c>
      <c r="G11" s="146">
        <v>75</v>
      </c>
      <c r="H11" s="91">
        <v>50</v>
      </c>
      <c r="I11" s="78"/>
      <c r="J11" s="79"/>
      <c r="K11" s="80"/>
      <c r="L11" s="13"/>
      <c r="M11" s="81">
        <f t="shared" si="0"/>
        <v>239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130</v>
      </c>
      <c r="C12" s="541" t="s">
        <v>131</v>
      </c>
      <c r="D12" s="83" t="s">
        <v>132</v>
      </c>
      <c r="E12" s="57" t="s">
        <v>133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134</v>
      </c>
      <c r="C13" s="513"/>
      <c r="D13" s="83" t="s">
        <v>135</v>
      </c>
      <c r="E13" s="57" t="s">
        <v>136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137</v>
      </c>
      <c r="C14" s="513"/>
      <c r="D14" s="83" t="s">
        <v>138</v>
      </c>
      <c r="E14" s="57" t="s">
        <v>139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140</v>
      </c>
      <c r="C15" s="513"/>
      <c r="D15" s="83" t="s">
        <v>141</v>
      </c>
      <c r="E15" s="57" t="s">
        <v>142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514"/>
      <c r="D16" s="89" t="s">
        <v>143</v>
      </c>
      <c r="E16" s="90" t="s">
        <v>144</v>
      </c>
      <c r="F16" s="91">
        <f t="shared" ref="F16:K16" si="1">SUM(F12:F15)</f>
        <v>0</v>
      </c>
      <c r="G16" s="91">
        <f t="shared" si="1"/>
        <v>0</v>
      </c>
      <c r="H16" s="91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145</v>
      </c>
      <c r="C17" s="541" t="s">
        <v>146</v>
      </c>
      <c r="D17" s="94" t="s">
        <v>147</v>
      </c>
      <c r="E17" s="95" t="s">
        <v>148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149</v>
      </c>
      <c r="C18" s="513"/>
      <c r="D18" s="94" t="s">
        <v>150</v>
      </c>
      <c r="E18" s="95" t="s">
        <v>151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514"/>
      <c r="D19" s="89" t="s">
        <v>152</v>
      </c>
      <c r="E19" s="90" t="s">
        <v>153</v>
      </c>
      <c r="F19" s="91">
        <v>6</v>
      </c>
      <c r="G19" s="91">
        <v>6</v>
      </c>
      <c r="H19" s="91">
        <v>4</v>
      </c>
      <c r="I19" s="92">
        <f t="shared" ref="I19:K19" si="2">SUM(I17:I18)</f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154</v>
      </c>
      <c r="C20" s="99" t="s">
        <v>155</v>
      </c>
      <c r="D20" s="89" t="s">
        <v>156</v>
      </c>
      <c r="E20" s="90" t="s">
        <v>157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544" t="s">
        <v>158</v>
      </c>
      <c r="C21" s="541" t="s">
        <v>128</v>
      </c>
      <c r="D21" s="89" t="s">
        <v>159</v>
      </c>
      <c r="E21" s="538" t="s">
        <v>128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513"/>
      <c r="C22" s="513"/>
      <c r="D22" s="89" t="s">
        <v>160</v>
      </c>
      <c r="E22" s="513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514"/>
      <c r="C23" s="514"/>
      <c r="D23" s="89" t="s">
        <v>161</v>
      </c>
      <c r="E23" s="514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162</v>
      </c>
      <c r="C24" s="541" t="s">
        <v>163</v>
      </c>
      <c r="D24" s="83" t="s">
        <v>164</v>
      </c>
      <c r="E24" s="57" t="s">
        <v>165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166</v>
      </c>
      <c r="C25" s="513"/>
      <c r="D25" s="83" t="s">
        <v>167</v>
      </c>
      <c r="E25" s="57" t="s">
        <v>168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169</v>
      </c>
      <c r="C26" s="513"/>
      <c r="D26" s="83" t="s">
        <v>170</v>
      </c>
      <c r="E26" s="57" t="s">
        <v>171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172</v>
      </c>
      <c r="C27" s="513"/>
      <c r="D27" s="83" t="s">
        <v>173</v>
      </c>
      <c r="E27" s="57" t="s">
        <v>174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514"/>
      <c r="D28" s="89" t="s">
        <v>175</v>
      </c>
      <c r="E28" s="90" t="s">
        <v>176</v>
      </c>
      <c r="F28" s="91">
        <v>7</v>
      </c>
      <c r="G28" s="91">
        <v>7</v>
      </c>
      <c r="H28" s="91">
        <v>8</v>
      </c>
      <c r="I28" s="92">
        <f t="shared" ref="I28:K28" si="3">SUM(I24:I27)</f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22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177</v>
      </c>
      <c r="C29" s="546" t="s">
        <v>178</v>
      </c>
      <c r="D29" s="69" t="s">
        <v>179</v>
      </c>
      <c r="E29" s="102" t="s">
        <v>180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181</v>
      </c>
      <c r="C30" s="513"/>
      <c r="D30" s="69" t="s">
        <v>182</v>
      </c>
      <c r="E30" s="102" t="s">
        <v>183</v>
      </c>
      <c r="F30" s="150">
        <v>0</v>
      </c>
      <c r="G30" s="150">
        <v>0</v>
      </c>
      <c r="H30" s="150">
        <v>0</v>
      </c>
      <c r="I30" s="104"/>
      <c r="J30" s="104"/>
      <c r="K30" s="104"/>
      <c r="L30" s="100"/>
      <c r="M30" s="81">
        <f t="shared" si="0"/>
        <v>0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184</v>
      </c>
      <c r="C31" s="513"/>
      <c r="D31" s="69" t="s">
        <v>185</v>
      </c>
      <c r="E31" s="102" t="s">
        <v>186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187</v>
      </c>
      <c r="C32" s="513"/>
      <c r="D32" s="69" t="s">
        <v>188</v>
      </c>
      <c r="E32" s="102" t="s">
        <v>189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190</v>
      </c>
      <c r="C33" s="513"/>
      <c r="D33" s="69" t="s">
        <v>191</v>
      </c>
      <c r="E33" s="102" t="s">
        <v>192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193</v>
      </c>
      <c r="C34" s="513"/>
      <c r="D34" s="69" t="s">
        <v>194</v>
      </c>
      <c r="E34" s="102" t="s">
        <v>195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196</v>
      </c>
      <c r="C35" s="514"/>
      <c r="D35" s="69" t="s">
        <v>197</v>
      </c>
      <c r="E35" s="102" t="s">
        <v>198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199</v>
      </c>
      <c r="C36" s="541" t="s">
        <v>200</v>
      </c>
      <c r="D36" s="83" t="s">
        <v>201</v>
      </c>
      <c r="E36" s="57" t="s">
        <v>202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203</v>
      </c>
      <c r="C37" s="513"/>
      <c r="D37" s="83" t="s">
        <v>204</v>
      </c>
      <c r="E37" s="57" t="s">
        <v>205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206</v>
      </c>
      <c r="C38" s="513"/>
      <c r="D38" s="83" t="s">
        <v>207</v>
      </c>
      <c r="E38" s="57" t="s">
        <v>208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209</v>
      </c>
      <c r="C39" s="513"/>
      <c r="D39" s="83" t="s">
        <v>210</v>
      </c>
      <c r="E39" s="57" t="s">
        <v>211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514"/>
      <c r="D40" s="89" t="s">
        <v>212</v>
      </c>
      <c r="E40" s="90" t="s">
        <v>200</v>
      </c>
      <c r="F40" s="91">
        <v>1</v>
      </c>
      <c r="G40" s="91">
        <v>1</v>
      </c>
      <c r="H40" s="91">
        <v>1</v>
      </c>
      <c r="I40" s="92">
        <f t="shared" ref="I40:K40" si="4">+I36+I37+I38+I39</f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547" t="s">
        <v>213</v>
      </c>
      <c r="C41" s="541" t="s">
        <v>214</v>
      </c>
      <c r="D41" s="83" t="s">
        <v>215</v>
      </c>
      <c r="E41" s="57" t="s">
        <v>216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514"/>
      <c r="C42" s="513"/>
      <c r="D42" s="83" t="s">
        <v>217</v>
      </c>
      <c r="E42" s="57" t="s">
        <v>218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547" t="s">
        <v>219</v>
      </c>
      <c r="C43" s="513"/>
      <c r="D43" s="83" t="s">
        <v>220</v>
      </c>
      <c r="E43" s="57" t="s">
        <v>221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514"/>
      <c r="C44" s="513"/>
      <c r="D44" s="83" t="s">
        <v>222</v>
      </c>
      <c r="E44" s="57" t="s">
        <v>223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514"/>
      <c r="D45" s="89" t="s">
        <v>224</v>
      </c>
      <c r="E45" s="90" t="s">
        <v>214</v>
      </c>
      <c r="F45" s="91">
        <v>1</v>
      </c>
      <c r="G45" s="91">
        <v>1</v>
      </c>
      <c r="H45" s="91">
        <v>1</v>
      </c>
      <c r="I45" s="92">
        <f t="shared" ref="I45:K45" si="5">+I41+I42+I43+I44</f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538">
        <v>4</v>
      </c>
      <c r="C46" s="538" t="s">
        <v>225</v>
      </c>
      <c r="D46" s="89" t="s">
        <v>226</v>
      </c>
      <c r="E46" s="90" t="s">
        <v>227</v>
      </c>
      <c r="F46" s="146">
        <v>1</v>
      </c>
      <c r="G46" s="146">
        <v>1</v>
      </c>
      <c r="H46" s="146">
        <v>1</v>
      </c>
      <c r="I46" s="110"/>
      <c r="J46" s="110"/>
      <c r="K46" s="110"/>
      <c r="L46" s="13"/>
      <c r="M46" s="81">
        <f t="shared" si="0"/>
        <v>3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513"/>
      <c r="C47" s="513"/>
      <c r="D47" s="89" t="s">
        <v>228</v>
      </c>
      <c r="E47" s="90" t="s">
        <v>229</v>
      </c>
      <c r="F47" s="146">
        <v>13</v>
      </c>
      <c r="G47" s="146">
        <v>9</v>
      </c>
      <c r="H47" s="146">
        <v>9</v>
      </c>
      <c r="I47" s="110"/>
      <c r="J47" s="110"/>
      <c r="K47" s="110"/>
      <c r="L47" s="13"/>
      <c r="M47" s="81">
        <f t="shared" si="0"/>
        <v>31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514"/>
      <c r="C48" s="514"/>
      <c r="D48" s="89" t="s">
        <v>230</v>
      </c>
      <c r="E48" s="90" t="s">
        <v>231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538" t="s">
        <v>232</v>
      </c>
      <c r="C49" s="541" t="s">
        <v>233</v>
      </c>
      <c r="D49" s="89" t="s">
        <v>234</v>
      </c>
      <c r="E49" s="90" t="s">
        <v>235</v>
      </c>
      <c r="F49" s="152">
        <v>0</v>
      </c>
      <c r="G49" s="152">
        <v>1</v>
      </c>
      <c r="H49" s="152">
        <v>0</v>
      </c>
      <c r="I49" s="112"/>
      <c r="J49" s="112"/>
      <c r="K49" s="112"/>
      <c r="L49" s="13"/>
      <c r="M49" s="81">
        <f t="shared" si="0"/>
        <v>1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513"/>
      <c r="C50" s="513"/>
      <c r="D50" s="89" t="s">
        <v>236</v>
      </c>
      <c r="E50" s="90" t="s">
        <v>237</v>
      </c>
      <c r="F50" s="152">
        <v>0</v>
      </c>
      <c r="G50" s="152">
        <v>1</v>
      </c>
      <c r="H50" s="152">
        <v>0</v>
      </c>
      <c r="I50" s="112"/>
      <c r="J50" s="112"/>
      <c r="K50" s="112"/>
      <c r="L50" s="13"/>
      <c r="M50" s="81">
        <f t="shared" si="0"/>
        <v>1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513"/>
      <c r="C51" s="513"/>
      <c r="D51" s="74" t="s">
        <v>238</v>
      </c>
      <c r="E51" s="102" t="s">
        <v>239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513"/>
      <c r="C52" s="513"/>
      <c r="D52" s="89" t="s">
        <v>240</v>
      </c>
      <c r="E52" s="90" t="s">
        <v>241</v>
      </c>
      <c r="F52" s="152">
        <v>0</v>
      </c>
      <c r="G52" s="152">
        <v>10</v>
      </c>
      <c r="H52" s="152">
        <v>0</v>
      </c>
      <c r="I52" s="112"/>
      <c r="J52" s="112"/>
      <c r="K52" s="112"/>
      <c r="L52" s="13"/>
      <c r="M52" s="81">
        <f t="shared" si="0"/>
        <v>10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514"/>
      <c r="C53" s="513"/>
      <c r="D53" s="89" t="s">
        <v>242</v>
      </c>
      <c r="E53" s="90" t="s">
        <v>243</v>
      </c>
      <c r="F53" s="152">
        <v>0</v>
      </c>
      <c r="G53" s="152">
        <v>10</v>
      </c>
      <c r="H53" s="152">
        <v>0</v>
      </c>
      <c r="I53" s="112"/>
      <c r="J53" s="112"/>
      <c r="K53" s="112"/>
      <c r="L53" s="13"/>
      <c r="M53" s="81">
        <f t="shared" si="0"/>
        <v>10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538" t="s">
        <v>244</v>
      </c>
      <c r="C54" s="513"/>
      <c r="D54" s="83" t="s">
        <v>245</v>
      </c>
      <c r="E54" s="57" t="s">
        <v>246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513"/>
      <c r="C55" s="513"/>
      <c r="D55" s="83" t="s">
        <v>247</v>
      </c>
      <c r="E55" s="57" t="s">
        <v>248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513"/>
      <c r="C56" s="513"/>
      <c r="D56" s="83" t="s">
        <v>249</v>
      </c>
      <c r="E56" s="57" t="s">
        <v>250</v>
      </c>
      <c r="F56" s="149">
        <v>0</v>
      </c>
      <c r="G56" s="149">
        <v>1</v>
      </c>
      <c r="H56" s="149">
        <v>0</v>
      </c>
      <c r="I56" s="97"/>
      <c r="J56" s="97"/>
      <c r="K56" s="97"/>
      <c r="L56" s="13"/>
      <c r="M56" s="81">
        <f t="shared" si="0"/>
        <v>1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513"/>
      <c r="C57" s="513"/>
      <c r="D57" s="83" t="s">
        <v>251</v>
      </c>
      <c r="E57" s="57" t="s">
        <v>252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514"/>
      <c r="C58" s="514"/>
      <c r="D58" s="89" t="s">
        <v>253</v>
      </c>
      <c r="E58" s="90" t="s">
        <v>254</v>
      </c>
      <c r="F58" s="91">
        <v>0</v>
      </c>
      <c r="G58" s="91">
        <v>1</v>
      </c>
      <c r="H58" s="91">
        <v>0</v>
      </c>
      <c r="I58" s="92">
        <f t="shared" ref="I58:K58" si="6">+I54+I55+I56+I57</f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1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544" t="s">
        <v>255</v>
      </c>
      <c r="C59" s="541" t="s">
        <v>256</v>
      </c>
      <c r="D59" s="83" t="s">
        <v>257</v>
      </c>
      <c r="E59" s="57" t="s">
        <v>258</v>
      </c>
      <c r="F59" s="149">
        <v>0</v>
      </c>
      <c r="G59" s="149">
        <v>0</v>
      </c>
      <c r="H59" s="149">
        <v>0</v>
      </c>
      <c r="I59" s="84"/>
      <c r="J59" s="84"/>
      <c r="K59" s="84"/>
      <c r="L59" s="13"/>
      <c r="M59" s="81">
        <f t="shared" si="0"/>
        <v>0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513"/>
      <c r="C60" s="513"/>
      <c r="D60" s="83" t="s">
        <v>259</v>
      </c>
      <c r="E60" s="57" t="s">
        <v>260</v>
      </c>
      <c r="F60" s="149">
        <v>0</v>
      </c>
      <c r="G60" s="149">
        <v>0</v>
      </c>
      <c r="H60" s="149">
        <v>0</v>
      </c>
      <c r="I60" s="84"/>
      <c r="J60" s="84"/>
      <c r="K60" s="84"/>
      <c r="L60" s="13"/>
      <c r="M60" s="81">
        <f t="shared" si="0"/>
        <v>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513"/>
      <c r="C61" s="513"/>
      <c r="D61" s="83" t="s">
        <v>261</v>
      </c>
      <c r="E61" s="57" t="s">
        <v>262</v>
      </c>
      <c r="F61" s="149">
        <v>0</v>
      </c>
      <c r="G61" s="149">
        <v>0</v>
      </c>
      <c r="H61" s="149">
        <v>0</v>
      </c>
      <c r="I61" s="84"/>
      <c r="J61" s="84"/>
      <c r="K61" s="84"/>
      <c r="L61" s="13"/>
      <c r="M61" s="81">
        <f t="shared" si="0"/>
        <v>0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514"/>
      <c r="C62" s="513"/>
      <c r="D62" s="83" t="s">
        <v>263</v>
      </c>
      <c r="E62" s="57" t="s">
        <v>264</v>
      </c>
      <c r="F62" s="149">
        <v>0</v>
      </c>
      <c r="G62" s="149">
        <v>0</v>
      </c>
      <c r="H62" s="149">
        <v>0</v>
      </c>
      <c r="I62" s="84"/>
      <c r="J62" s="84"/>
      <c r="K62" s="84"/>
      <c r="L62" s="13"/>
      <c r="M62" s="81">
        <f t="shared" si="0"/>
        <v>0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544" t="s">
        <v>265</v>
      </c>
      <c r="C63" s="513"/>
      <c r="D63" s="83" t="s">
        <v>266</v>
      </c>
      <c r="E63" s="57" t="s">
        <v>267</v>
      </c>
      <c r="F63" s="149">
        <v>1</v>
      </c>
      <c r="G63" s="149">
        <v>1</v>
      </c>
      <c r="H63" s="149">
        <v>1</v>
      </c>
      <c r="I63" s="84"/>
      <c r="J63" s="84"/>
      <c r="K63" s="84"/>
      <c r="L63" s="13"/>
      <c r="M63" s="81">
        <f t="shared" si="0"/>
        <v>3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514"/>
      <c r="C64" s="513"/>
      <c r="D64" s="83" t="s">
        <v>268</v>
      </c>
      <c r="E64" s="57" t="s">
        <v>269</v>
      </c>
      <c r="F64" s="149">
        <v>13</v>
      </c>
      <c r="G64" s="149">
        <v>9</v>
      </c>
      <c r="H64" s="149">
        <v>9</v>
      </c>
      <c r="I64" s="84"/>
      <c r="J64" s="84"/>
      <c r="K64" s="84"/>
      <c r="L64" s="13"/>
      <c r="M64" s="81">
        <f t="shared" si="0"/>
        <v>31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544" t="s">
        <v>270</v>
      </c>
      <c r="C65" s="513"/>
      <c r="D65" s="83" t="s">
        <v>271</v>
      </c>
      <c r="E65" s="57" t="s">
        <v>272</v>
      </c>
      <c r="F65" s="149">
        <v>1</v>
      </c>
      <c r="G65" s="149">
        <v>1</v>
      </c>
      <c r="H65" s="149">
        <v>1</v>
      </c>
      <c r="I65" s="84"/>
      <c r="J65" s="84"/>
      <c r="K65" s="84"/>
      <c r="L65" s="13"/>
      <c r="M65" s="81">
        <f t="shared" si="0"/>
        <v>3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514"/>
      <c r="C66" s="513"/>
      <c r="D66" s="83" t="s">
        <v>273</v>
      </c>
      <c r="E66" s="57" t="s">
        <v>274</v>
      </c>
      <c r="F66" s="149">
        <v>13</v>
      </c>
      <c r="G66" s="149">
        <v>9</v>
      </c>
      <c r="H66" s="149">
        <v>9</v>
      </c>
      <c r="I66" s="84"/>
      <c r="J66" s="84"/>
      <c r="K66" s="84"/>
      <c r="L66" s="13"/>
      <c r="M66" s="81">
        <f t="shared" si="0"/>
        <v>31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544" t="s">
        <v>275</v>
      </c>
      <c r="C67" s="513"/>
      <c r="D67" s="83" t="s">
        <v>276</v>
      </c>
      <c r="E67" s="57" t="s">
        <v>277</v>
      </c>
      <c r="F67" s="149">
        <v>0</v>
      </c>
      <c r="G67" s="149">
        <v>0</v>
      </c>
      <c r="H67" s="149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514"/>
      <c r="C68" s="513"/>
      <c r="D68" s="83" t="s">
        <v>278</v>
      </c>
      <c r="E68" s="57" t="s">
        <v>279</v>
      </c>
      <c r="F68" s="149">
        <v>0</v>
      </c>
      <c r="G68" s="149">
        <v>0</v>
      </c>
      <c r="H68" s="149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544" t="s">
        <v>280</v>
      </c>
      <c r="C69" s="513"/>
      <c r="D69" s="83" t="s">
        <v>281</v>
      </c>
      <c r="E69" s="57" t="s">
        <v>282</v>
      </c>
      <c r="F69" s="149">
        <v>0</v>
      </c>
      <c r="G69" s="149">
        <v>0</v>
      </c>
      <c r="H69" s="149">
        <v>0</v>
      </c>
      <c r="I69" s="84"/>
      <c r="J69" s="84"/>
      <c r="K69" s="84"/>
      <c r="L69" s="13"/>
      <c r="M69" s="81">
        <f t="shared" si="0"/>
        <v>0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514"/>
      <c r="C70" s="513"/>
      <c r="D70" s="83" t="s">
        <v>283</v>
      </c>
      <c r="E70" s="57" t="s">
        <v>284</v>
      </c>
      <c r="F70" s="149">
        <v>0</v>
      </c>
      <c r="G70" s="149">
        <v>0</v>
      </c>
      <c r="H70" s="149">
        <v>0</v>
      </c>
      <c r="I70" s="84"/>
      <c r="J70" s="84"/>
      <c r="K70" s="84"/>
      <c r="L70" s="13"/>
      <c r="M70" s="81">
        <f t="shared" si="0"/>
        <v>0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544" t="s">
        <v>285</v>
      </c>
      <c r="C71" s="513"/>
      <c r="D71" s="83" t="s">
        <v>286</v>
      </c>
      <c r="E71" s="57" t="s">
        <v>287</v>
      </c>
      <c r="F71" s="149">
        <v>0</v>
      </c>
      <c r="G71" s="149">
        <v>0</v>
      </c>
      <c r="H71" s="149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514"/>
      <c r="C72" s="513"/>
      <c r="D72" s="83" t="s">
        <v>288</v>
      </c>
      <c r="E72" s="57" t="s">
        <v>289</v>
      </c>
      <c r="F72" s="149">
        <v>0</v>
      </c>
      <c r="G72" s="149">
        <v>0</v>
      </c>
      <c r="H72" s="149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544" t="s">
        <v>290</v>
      </c>
      <c r="C73" s="513"/>
      <c r="D73" s="83" t="s">
        <v>291</v>
      </c>
      <c r="E73" s="57" t="s">
        <v>287</v>
      </c>
      <c r="F73" s="149">
        <v>0</v>
      </c>
      <c r="G73" s="149">
        <v>0</v>
      </c>
      <c r="H73" s="149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514"/>
      <c r="C74" s="513"/>
      <c r="D74" s="83" t="s">
        <v>292</v>
      </c>
      <c r="E74" s="57" t="s">
        <v>289</v>
      </c>
      <c r="F74" s="149">
        <v>0</v>
      </c>
      <c r="G74" s="149">
        <v>0</v>
      </c>
      <c r="H74" s="149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544" t="s">
        <v>293</v>
      </c>
      <c r="C75" s="513"/>
      <c r="D75" s="83" t="s">
        <v>294</v>
      </c>
      <c r="E75" s="57" t="s">
        <v>295</v>
      </c>
      <c r="F75" s="149">
        <v>0</v>
      </c>
      <c r="G75" s="149">
        <v>0</v>
      </c>
      <c r="H75" s="149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514"/>
      <c r="C76" s="513"/>
      <c r="D76" s="83" t="s">
        <v>296</v>
      </c>
      <c r="E76" s="57" t="s">
        <v>297</v>
      </c>
      <c r="F76" s="149">
        <v>0</v>
      </c>
      <c r="G76" s="149">
        <v>0</v>
      </c>
      <c r="H76" s="149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544" t="s">
        <v>298</v>
      </c>
      <c r="C77" s="513"/>
      <c r="D77" s="83" t="s">
        <v>299</v>
      </c>
      <c r="E77" s="57" t="s">
        <v>300</v>
      </c>
      <c r="F77" s="149">
        <v>0</v>
      </c>
      <c r="G77" s="149">
        <v>0</v>
      </c>
      <c r="H77" s="149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514"/>
      <c r="C78" s="513"/>
      <c r="D78" s="83" t="s">
        <v>301</v>
      </c>
      <c r="E78" s="57" t="s">
        <v>302</v>
      </c>
      <c r="F78" s="149">
        <v>0</v>
      </c>
      <c r="G78" s="149">
        <v>0</v>
      </c>
      <c r="H78" s="149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544" t="s">
        <v>303</v>
      </c>
      <c r="C79" s="513"/>
      <c r="D79" s="83" t="s">
        <v>304</v>
      </c>
      <c r="E79" s="57" t="s">
        <v>305</v>
      </c>
      <c r="F79" s="149">
        <v>0</v>
      </c>
      <c r="G79" s="149">
        <v>0</v>
      </c>
      <c r="H79" s="149">
        <v>0</v>
      </c>
      <c r="I79" s="84"/>
      <c r="J79" s="84"/>
      <c r="K79" s="84"/>
      <c r="L79" s="13"/>
      <c r="M79" s="81">
        <f t="shared" si="0"/>
        <v>0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514"/>
      <c r="C80" s="513"/>
      <c r="D80" s="83" t="s">
        <v>306</v>
      </c>
      <c r="E80" s="57" t="s">
        <v>307</v>
      </c>
      <c r="F80" s="149">
        <v>0</v>
      </c>
      <c r="G80" s="149">
        <v>0</v>
      </c>
      <c r="H80" s="149">
        <v>0</v>
      </c>
      <c r="I80" s="84"/>
      <c r="J80" s="84"/>
      <c r="K80" s="84"/>
      <c r="L80" s="13"/>
      <c r="M80" s="81">
        <f t="shared" si="0"/>
        <v>0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544" t="s">
        <v>308</v>
      </c>
      <c r="C81" s="513"/>
      <c r="D81" s="83" t="s">
        <v>309</v>
      </c>
      <c r="E81" s="57" t="s">
        <v>310</v>
      </c>
      <c r="F81" s="149">
        <v>0</v>
      </c>
      <c r="G81" s="149">
        <v>0</v>
      </c>
      <c r="H81" s="149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514"/>
      <c r="C82" s="513"/>
      <c r="D82" s="83" t="s">
        <v>311</v>
      </c>
      <c r="E82" s="57" t="s">
        <v>312</v>
      </c>
      <c r="F82" s="149">
        <v>0</v>
      </c>
      <c r="G82" s="149">
        <v>0</v>
      </c>
      <c r="H82" s="149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544" t="s">
        <v>313</v>
      </c>
      <c r="C83" s="513"/>
      <c r="D83" s="83" t="s">
        <v>314</v>
      </c>
      <c r="E83" s="57" t="s">
        <v>315</v>
      </c>
      <c r="F83" s="149">
        <v>0</v>
      </c>
      <c r="G83" s="149">
        <v>0</v>
      </c>
      <c r="H83" s="149">
        <v>0</v>
      </c>
      <c r="I83" s="84"/>
      <c r="J83" s="84"/>
      <c r="K83" s="84"/>
      <c r="L83" s="13"/>
      <c r="M83" s="81">
        <f t="shared" si="0"/>
        <v>0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514"/>
      <c r="C84" s="513"/>
      <c r="D84" s="83" t="s">
        <v>316</v>
      </c>
      <c r="E84" s="57" t="s">
        <v>317</v>
      </c>
      <c r="F84" s="149">
        <v>0</v>
      </c>
      <c r="G84" s="149">
        <v>0</v>
      </c>
      <c r="H84" s="149">
        <v>0</v>
      </c>
      <c r="I84" s="84"/>
      <c r="J84" s="84"/>
      <c r="K84" s="84"/>
      <c r="L84" s="13"/>
      <c r="M84" s="81">
        <f t="shared" si="0"/>
        <v>0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544" t="s">
        <v>318</v>
      </c>
      <c r="C85" s="513"/>
      <c r="D85" s="83" t="s">
        <v>319</v>
      </c>
      <c r="E85" s="57" t="s">
        <v>320</v>
      </c>
      <c r="F85" s="149">
        <v>0</v>
      </c>
      <c r="G85" s="149">
        <v>0</v>
      </c>
      <c r="H85" s="149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514"/>
      <c r="C86" s="513"/>
      <c r="D86" s="83" t="s">
        <v>321</v>
      </c>
      <c r="E86" s="57" t="s">
        <v>322</v>
      </c>
      <c r="F86" s="149">
        <v>0</v>
      </c>
      <c r="G86" s="149">
        <v>0</v>
      </c>
      <c r="H86" s="149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544" t="s">
        <v>323</v>
      </c>
      <c r="C87" s="513"/>
      <c r="D87" s="83" t="s">
        <v>324</v>
      </c>
      <c r="E87" s="57" t="s">
        <v>325</v>
      </c>
      <c r="F87" s="149">
        <v>0</v>
      </c>
      <c r="G87" s="149">
        <v>0</v>
      </c>
      <c r="H87" s="149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514"/>
      <c r="C88" s="513"/>
      <c r="D88" s="83" t="s">
        <v>326</v>
      </c>
      <c r="E88" s="57" t="s">
        <v>327</v>
      </c>
      <c r="F88" s="149">
        <v>0</v>
      </c>
      <c r="G88" s="149">
        <v>0</v>
      </c>
      <c r="H88" s="149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544" t="s">
        <v>328</v>
      </c>
      <c r="C89" s="513"/>
      <c r="D89" s="83" t="s">
        <v>329</v>
      </c>
      <c r="E89" s="57" t="s">
        <v>330</v>
      </c>
      <c r="F89" s="149">
        <v>0</v>
      </c>
      <c r="G89" s="149">
        <v>0</v>
      </c>
      <c r="H89" s="149">
        <v>0</v>
      </c>
      <c r="I89" s="84"/>
      <c r="J89" s="84"/>
      <c r="K89" s="84"/>
      <c r="L89" s="13"/>
      <c r="M89" s="81">
        <f t="shared" si="0"/>
        <v>0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514"/>
      <c r="C90" s="513"/>
      <c r="D90" s="83" t="s">
        <v>331</v>
      </c>
      <c r="E90" s="57" t="s">
        <v>332</v>
      </c>
      <c r="F90" s="149">
        <v>0</v>
      </c>
      <c r="G90" s="149">
        <v>0</v>
      </c>
      <c r="H90" s="149">
        <v>0</v>
      </c>
      <c r="I90" s="84"/>
      <c r="J90" s="84"/>
      <c r="K90" s="84"/>
      <c r="L90" s="13"/>
      <c r="M90" s="81">
        <f t="shared" si="0"/>
        <v>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538">
        <v>6</v>
      </c>
      <c r="C91" s="513"/>
      <c r="D91" s="89" t="s">
        <v>333</v>
      </c>
      <c r="E91" s="90" t="s">
        <v>334</v>
      </c>
      <c r="F91" s="91">
        <v>2</v>
      </c>
      <c r="G91" s="91">
        <v>2</v>
      </c>
      <c r="H91" s="91">
        <v>2</v>
      </c>
      <c r="I91" s="92">
        <f t="shared" ref="I91:K91" si="7">I59+I61+I63+I65+I67+I69+I71+I73+I75+I77+I79+I81+I83+I85+I87+I89</f>
        <v>0</v>
      </c>
      <c r="J91" s="92">
        <f t="shared" si="7"/>
        <v>0</v>
      </c>
      <c r="K91" s="92">
        <f t="shared" si="7"/>
        <v>0</v>
      </c>
      <c r="L91" s="13"/>
      <c r="M91" s="81">
        <f t="shared" si="0"/>
        <v>6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514"/>
      <c r="C92" s="514"/>
      <c r="D92" s="89" t="s">
        <v>335</v>
      </c>
      <c r="E92" s="90" t="s">
        <v>336</v>
      </c>
      <c r="F92" s="91">
        <v>26</v>
      </c>
      <c r="G92" s="91">
        <v>18</v>
      </c>
      <c r="H92" s="91">
        <v>18</v>
      </c>
      <c r="I92" s="92">
        <f t="shared" ref="I92:K92" si="8">+I60+I62+I64+I66+I68+I70+I72+I74+I76+I78+I80+I82+I84+I86+I88+I90</f>
        <v>0</v>
      </c>
      <c r="J92" s="92">
        <f t="shared" si="8"/>
        <v>0</v>
      </c>
      <c r="K92" s="92">
        <f t="shared" si="8"/>
        <v>0</v>
      </c>
      <c r="L92" s="13"/>
      <c r="M92" s="81">
        <f t="shared" si="0"/>
        <v>62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544" t="s">
        <v>337</v>
      </c>
      <c r="C93" s="541" t="s">
        <v>338</v>
      </c>
      <c r="D93" s="83" t="s">
        <v>257</v>
      </c>
      <c r="E93" s="57" t="s">
        <v>258</v>
      </c>
      <c r="F93" s="149">
        <v>0</v>
      </c>
      <c r="G93" s="149">
        <v>0</v>
      </c>
      <c r="H93" s="149">
        <v>0</v>
      </c>
      <c r="I93" s="84"/>
      <c r="J93" s="84"/>
      <c r="K93" s="84"/>
      <c r="L93" s="13"/>
      <c r="M93" s="81">
        <f t="shared" si="0"/>
        <v>0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513"/>
      <c r="C94" s="513"/>
      <c r="D94" s="83" t="s">
        <v>259</v>
      </c>
      <c r="E94" s="57" t="s">
        <v>260</v>
      </c>
      <c r="F94" s="149">
        <v>0</v>
      </c>
      <c r="G94" s="149">
        <v>0</v>
      </c>
      <c r="H94" s="149">
        <v>0</v>
      </c>
      <c r="I94" s="84"/>
      <c r="J94" s="84"/>
      <c r="K94" s="84"/>
      <c r="L94" s="13"/>
      <c r="M94" s="81">
        <f t="shared" si="0"/>
        <v>0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513"/>
      <c r="C95" s="513"/>
      <c r="D95" s="83" t="s">
        <v>261</v>
      </c>
      <c r="E95" s="57" t="s">
        <v>262</v>
      </c>
      <c r="F95" s="149">
        <v>0</v>
      </c>
      <c r="G95" s="149">
        <v>0</v>
      </c>
      <c r="H95" s="149">
        <v>0</v>
      </c>
      <c r="I95" s="84"/>
      <c r="J95" s="84"/>
      <c r="K95" s="84"/>
      <c r="L95" s="13"/>
      <c r="M95" s="81">
        <f t="shared" si="0"/>
        <v>0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514"/>
      <c r="C96" s="513"/>
      <c r="D96" s="83" t="s">
        <v>263</v>
      </c>
      <c r="E96" s="57" t="s">
        <v>264</v>
      </c>
      <c r="F96" s="149">
        <v>0</v>
      </c>
      <c r="G96" s="149">
        <v>0</v>
      </c>
      <c r="H96" s="149">
        <v>0</v>
      </c>
      <c r="I96" s="84"/>
      <c r="J96" s="84"/>
      <c r="K96" s="84"/>
      <c r="L96" s="13"/>
      <c r="M96" s="81">
        <f t="shared" si="0"/>
        <v>0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544" t="s">
        <v>339</v>
      </c>
      <c r="C97" s="513"/>
      <c r="D97" s="83" t="s">
        <v>266</v>
      </c>
      <c r="E97" s="57" t="s">
        <v>267</v>
      </c>
      <c r="F97" s="149">
        <v>0</v>
      </c>
      <c r="G97" s="149">
        <v>0</v>
      </c>
      <c r="H97" s="149">
        <v>0</v>
      </c>
      <c r="I97" s="84"/>
      <c r="J97" s="84"/>
      <c r="K97" s="84"/>
      <c r="L97" s="13"/>
      <c r="M97" s="81">
        <f t="shared" si="0"/>
        <v>0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514"/>
      <c r="C98" s="513"/>
      <c r="D98" s="83" t="s">
        <v>268</v>
      </c>
      <c r="E98" s="57" t="s">
        <v>269</v>
      </c>
      <c r="F98" s="149">
        <v>0</v>
      </c>
      <c r="G98" s="149">
        <v>0</v>
      </c>
      <c r="H98" s="149">
        <v>0</v>
      </c>
      <c r="I98" s="84"/>
      <c r="J98" s="84"/>
      <c r="K98" s="84"/>
      <c r="L98" s="13"/>
      <c r="M98" s="81">
        <f t="shared" si="0"/>
        <v>0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544" t="s">
        <v>340</v>
      </c>
      <c r="C99" s="513"/>
      <c r="D99" s="83" t="s">
        <v>271</v>
      </c>
      <c r="E99" s="57" t="s">
        <v>272</v>
      </c>
      <c r="F99" s="149">
        <v>0</v>
      </c>
      <c r="G99" s="149">
        <v>0</v>
      </c>
      <c r="H99" s="149">
        <v>0</v>
      </c>
      <c r="I99" s="84"/>
      <c r="J99" s="84"/>
      <c r="K99" s="84"/>
      <c r="L99" s="13"/>
      <c r="M99" s="81">
        <f t="shared" si="0"/>
        <v>0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514"/>
      <c r="C100" s="513"/>
      <c r="D100" s="83" t="s">
        <v>273</v>
      </c>
      <c r="E100" s="57" t="s">
        <v>274</v>
      </c>
      <c r="F100" s="149">
        <v>0</v>
      </c>
      <c r="G100" s="149">
        <v>0</v>
      </c>
      <c r="H100" s="149">
        <v>0</v>
      </c>
      <c r="I100" s="84"/>
      <c r="J100" s="84"/>
      <c r="K100" s="84"/>
      <c r="L100" s="13"/>
      <c r="M100" s="81">
        <f t="shared" si="0"/>
        <v>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544" t="s">
        <v>341</v>
      </c>
      <c r="C101" s="513"/>
      <c r="D101" s="83" t="s">
        <v>276</v>
      </c>
      <c r="E101" s="57" t="s">
        <v>277</v>
      </c>
      <c r="F101" s="149">
        <v>0</v>
      </c>
      <c r="G101" s="149">
        <v>0</v>
      </c>
      <c r="H101" s="149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514"/>
      <c r="C102" s="513"/>
      <c r="D102" s="83" t="s">
        <v>278</v>
      </c>
      <c r="E102" s="57" t="s">
        <v>279</v>
      </c>
      <c r="F102" s="149">
        <v>0</v>
      </c>
      <c r="G102" s="149">
        <v>0</v>
      </c>
      <c r="H102" s="149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544" t="s">
        <v>342</v>
      </c>
      <c r="C103" s="513"/>
      <c r="D103" s="83" t="s">
        <v>281</v>
      </c>
      <c r="E103" s="57" t="s">
        <v>282</v>
      </c>
      <c r="F103" s="149">
        <v>0</v>
      </c>
      <c r="G103" s="149">
        <v>0</v>
      </c>
      <c r="H103" s="149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514"/>
      <c r="C104" s="513"/>
      <c r="D104" s="83" t="s">
        <v>283</v>
      </c>
      <c r="E104" s="57" t="s">
        <v>284</v>
      </c>
      <c r="F104" s="149">
        <v>0</v>
      </c>
      <c r="G104" s="149">
        <v>0</v>
      </c>
      <c r="H104" s="149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544" t="s">
        <v>343</v>
      </c>
      <c r="C105" s="513"/>
      <c r="D105" s="83" t="s">
        <v>286</v>
      </c>
      <c r="E105" s="57" t="s">
        <v>287</v>
      </c>
      <c r="F105" s="149">
        <v>0</v>
      </c>
      <c r="G105" s="149">
        <v>0</v>
      </c>
      <c r="H105" s="149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514"/>
      <c r="C106" s="513"/>
      <c r="D106" s="83" t="s">
        <v>288</v>
      </c>
      <c r="E106" s="57" t="s">
        <v>289</v>
      </c>
      <c r="F106" s="149">
        <v>0</v>
      </c>
      <c r="G106" s="149">
        <v>0</v>
      </c>
      <c r="H106" s="149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544" t="s">
        <v>344</v>
      </c>
      <c r="C107" s="513"/>
      <c r="D107" s="83" t="s">
        <v>291</v>
      </c>
      <c r="E107" s="57" t="s">
        <v>287</v>
      </c>
      <c r="F107" s="149">
        <v>0</v>
      </c>
      <c r="G107" s="149">
        <v>0</v>
      </c>
      <c r="H107" s="149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514"/>
      <c r="C108" s="513"/>
      <c r="D108" s="83" t="s">
        <v>292</v>
      </c>
      <c r="E108" s="57" t="s">
        <v>289</v>
      </c>
      <c r="F108" s="149">
        <v>0</v>
      </c>
      <c r="G108" s="149">
        <v>0</v>
      </c>
      <c r="H108" s="149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544" t="s">
        <v>345</v>
      </c>
      <c r="C109" s="513"/>
      <c r="D109" s="83" t="s">
        <v>294</v>
      </c>
      <c r="E109" s="57" t="s">
        <v>295</v>
      </c>
      <c r="F109" s="149">
        <v>0</v>
      </c>
      <c r="G109" s="149">
        <v>0</v>
      </c>
      <c r="H109" s="149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514"/>
      <c r="C110" s="513"/>
      <c r="D110" s="83" t="s">
        <v>296</v>
      </c>
      <c r="E110" s="57" t="s">
        <v>297</v>
      </c>
      <c r="F110" s="149">
        <v>0</v>
      </c>
      <c r="G110" s="149">
        <v>0</v>
      </c>
      <c r="H110" s="149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544" t="s">
        <v>346</v>
      </c>
      <c r="C111" s="513"/>
      <c r="D111" s="83" t="s">
        <v>299</v>
      </c>
      <c r="E111" s="57" t="s">
        <v>300</v>
      </c>
      <c r="F111" s="149">
        <v>0</v>
      </c>
      <c r="G111" s="149">
        <v>0</v>
      </c>
      <c r="H111" s="149">
        <v>0</v>
      </c>
      <c r="I111" s="84"/>
      <c r="J111" s="84"/>
      <c r="K111" s="84"/>
      <c r="L111" s="13"/>
      <c r="M111" s="81">
        <f t="shared" si="0"/>
        <v>0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514"/>
      <c r="C112" s="513"/>
      <c r="D112" s="83" t="s">
        <v>301</v>
      </c>
      <c r="E112" s="57" t="s">
        <v>302</v>
      </c>
      <c r="F112" s="149">
        <v>0</v>
      </c>
      <c r="G112" s="149">
        <v>0</v>
      </c>
      <c r="H112" s="149">
        <v>0</v>
      </c>
      <c r="I112" s="84"/>
      <c r="J112" s="84"/>
      <c r="K112" s="84"/>
      <c r="L112" s="13"/>
      <c r="M112" s="81">
        <f t="shared" si="0"/>
        <v>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544" t="s">
        <v>347</v>
      </c>
      <c r="C113" s="513"/>
      <c r="D113" s="83" t="s">
        <v>304</v>
      </c>
      <c r="E113" s="57" t="s">
        <v>305</v>
      </c>
      <c r="F113" s="149">
        <v>0</v>
      </c>
      <c r="G113" s="149">
        <v>0</v>
      </c>
      <c r="H113" s="149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514"/>
      <c r="C114" s="513"/>
      <c r="D114" s="83" t="s">
        <v>306</v>
      </c>
      <c r="E114" s="57" t="s">
        <v>307</v>
      </c>
      <c r="F114" s="149">
        <v>0</v>
      </c>
      <c r="G114" s="149">
        <v>0</v>
      </c>
      <c r="H114" s="149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544" t="s">
        <v>348</v>
      </c>
      <c r="C115" s="513"/>
      <c r="D115" s="83" t="s">
        <v>309</v>
      </c>
      <c r="E115" s="57" t="s">
        <v>310</v>
      </c>
      <c r="F115" s="149">
        <v>0</v>
      </c>
      <c r="G115" s="149">
        <v>0</v>
      </c>
      <c r="H115" s="149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514"/>
      <c r="C116" s="513"/>
      <c r="D116" s="83" t="s">
        <v>311</v>
      </c>
      <c r="E116" s="57" t="s">
        <v>312</v>
      </c>
      <c r="F116" s="149">
        <v>0</v>
      </c>
      <c r="G116" s="149">
        <v>0</v>
      </c>
      <c r="H116" s="149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544" t="s">
        <v>349</v>
      </c>
      <c r="C117" s="513"/>
      <c r="D117" s="83" t="s">
        <v>314</v>
      </c>
      <c r="E117" s="57" t="s">
        <v>315</v>
      </c>
      <c r="F117" s="149">
        <v>0</v>
      </c>
      <c r="G117" s="149">
        <v>0</v>
      </c>
      <c r="H117" s="149">
        <v>0</v>
      </c>
      <c r="I117" s="84"/>
      <c r="J117" s="84"/>
      <c r="K117" s="84"/>
      <c r="L117" s="13"/>
      <c r="M117" s="81">
        <f t="shared" si="0"/>
        <v>0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514"/>
      <c r="C118" s="513"/>
      <c r="D118" s="83" t="s">
        <v>316</v>
      </c>
      <c r="E118" s="57" t="s">
        <v>317</v>
      </c>
      <c r="F118" s="149">
        <v>0</v>
      </c>
      <c r="G118" s="149">
        <v>0</v>
      </c>
      <c r="H118" s="149">
        <v>0</v>
      </c>
      <c r="I118" s="84"/>
      <c r="J118" s="84"/>
      <c r="K118" s="84"/>
      <c r="L118" s="13"/>
      <c r="M118" s="81">
        <f t="shared" si="0"/>
        <v>0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544" t="s">
        <v>350</v>
      </c>
      <c r="C119" s="513"/>
      <c r="D119" s="83" t="s">
        <v>319</v>
      </c>
      <c r="E119" s="57" t="s">
        <v>320</v>
      </c>
      <c r="F119" s="149">
        <v>0</v>
      </c>
      <c r="G119" s="149">
        <v>0</v>
      </c>
      <c r="H119" s="149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514"/>
      <c r="C120" s="513"/>
      <c r="D120" s="83" t="s">
        <v>321</v>
      </c>
      <c r="E120" s="57" t="s">
        <v>322</v>
      </c>
      <c r="F120" s="149">
        <v>0</v>
      </c>
      <c r="G120" s="149">
        <v>0</v>
      </c>
      <c r="H120" s="149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544" t="s">
        <v>351</v>
      </c>
      <c r="C121" s="513"/>
      <c r="D121" s="83" t="s">
        <v>324</v>
      </c>
      <c r="E121" s="57" t="s">
        <v>325</v>
      </c>
      <c r="F121" s="149">
        <v>0</v>
      </c>
      <c r="G121" s="149">
        <v>0</v>
      </c>
      <c r="H121" s="149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514"/>
      <c r="C122" s="513"/>
      <c r="D122" s="83" t="s">
        <v>326</v>
      </c>
      <c r="E122" s="57" t="s">
        <v>327</v>
      </c>
      <c r="F122" s="149">
        <v>0</v>
      </c>
      <c r="G122" s="149">
        <v>0</v>
      </c>
      <c r="H122" s="149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544" t="s">
        <v>352</v>
      </c>
      <c r="C123" s="513"/>
      <c r="D123" s="83" t="s">
        <v>329</v>
      </c>
      <c r="E123" s="57" t="s">
        <v>330</v>
      </c>
      <c r="F123" s="149">
        <v>0</v>
      </c>
      <c r="G123" s="149">
        <v>0</v>
      </c>
      <c r="H123" s="149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514"/>
      <c r="C124" s="513"/>
      <c r="D124" s="83" t="s">
        <v>331</v>
      </c>
      <c r="E124" s="57" t="s">
        <v>332</v>
      </c>
      <c r="F124" s="149">
        <v>0</v>
      </c>
      <c r="G124" s="149">
        <v>0</v>
      </c>
      <c r="H124" s="149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545">
        <v>7</v>
      </c>
      <c r="C125" s="513"/>
      <c r="D125" s="89" t="s">
        <v>333</v>
      </c>
      <c r="E125" s="90" t="s">
        <v>334</v>
      </c>
      <c r="F125" s="91">
        <v>0</v>
      </c>
      <c r="G125" s="91">
        <v>0</v>
      </c>
      <c r="H125" s="91">
        <v>0</v>
      </c>
      <c r="I125" s="92">
        <f t="shared" ref="I125:K125" si="9">I93+I95+I97+I99+I101+I103+I105+I107+I109+I111+I113+I115+I117+I119</f>
        <v>0</v>
      </c>
      <c r="J125" s="92">
        <f t="shared" si="9"/>
        <v>0</v>
      </c>
      <c r="K125" s="92">
        <f t="shared" si="9"/>
        <v>0</v>
      </c>
      <c r="L125" s="13"/>
      <c r="M125" s="81">
        <f t="shared" si="0"/>
        <v>0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514"/>
      <c r="C126" s="514"/>
      <c r="D126" s="89" t="s">
        <v>335</v>
      </c>
      <c r="E126" s="90" t="s">
        <v>336</v>
      </c>
      <c r="F126" s="91">
        <v>0</v>
      </c>
      <c r="G126" s="91">
        <v>0</v>
      </c>
      <c r="H126" s="91">
        <v>0</v>
      </c>
      <c r="I126" s="92">
        <f t="shared" ref="I126:K126" si="10">+I94+I96+I98+I100+I102+I104+I106+I108+I110+I112+I114+I116+I118+I120</f>
        <v>0</v>
      </c>
      <c r="J126" s="92">
        <f t="shared" si="10"/>
        <v>0</v>
      </c>
      <c r="K126" s="92">
        <f t="shared" si="10"/>
        <v>0</v>
      </c>
      <c r="L126" s="13"/>
      <c r="M126" s="81">
        <f t="shared" si="0"/>
        <v>0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544" t="s">
        <v>353</v>
      </c>
      <c r="C127" s="541" t="s">
        <v>354</v>
      </c>
      <c r="D127" s="83" t="s">
        <v>257</v>
      </c>
      <c r="E127" s="57" t="s">
        <v>258</v>
      </c>
      <c r="F127" s="145">
        <v>0</v>
      </c>
      <c r="G127" s="145">
        <v>0</v>
      </c>
      <c r="H127" s="145">
        <v>0</v>
      </c>
      <c r="I127" s="84"/>
      <c r="J127" s="84"/>
      <c r="K127" s="84"/>
      <c r="L127" s="13"/>
      <c r="M127" s="81">
        <f t="shared" si="0"/>
        <v>0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513"/>
      <c r="C128" s="513"/>
      <c r="D128" s="83" t="s">
        <v>259</v>
      </c>
      <c r="E128" s="57" t="s">
        <v>260</v>
      </c>
      <c r="F128" s="145">
        <v>0</v>
      </c>
      <c r="G128" s="145">
        <v>0</v>
      </c>
      <c r="H128" s="145">
        <v>0</v>
      </c>
      <c r="I128" s="84"/>
      <c r="J128" s="84"/>
      <c r="K128" s="84"/>
      <c r="L128" s="13"/>
      <c r="M128" s="81">
        <f t="shared" si="0"/>
        <v>0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513"/>
      <c r="C129" s="513"/>
      <c r="D129" s="83" t="s">
        <v>261</v>
      </c>
      <c r="E129" s="57" t="s">
        <v>262</v>
      </c>
      <c r="F129" s="145">
        <v>0</v>
      </c>
      <c r="G129" s="145">
        <v>0</v>
      </c>
      <c r="H129" s="145">
        <v>0</v>
      </c>
      <c r="I129" s="84"/>
      <c r="J129" s="84"/>
      <c r="K129" s="84"/>
      <c r="L129" s="13"/>
      <c r="M129" s="81">
        <f t="shared" si="0"/>
        <v>0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514"/>
      <c r="C130" s="513"/>
      <c r="D130" s="83" t="s">
        <v>263</v>
      </c>
      <c r="E130" s="57" t="s">
        <v>264</v>
      </c>
      <c r="F130" s="145">
        <v>0</v>
      </c>
      <c r="G130" s="145">
        <v>0</v>
      </c>
      <c r="H130" s="145">
        <v>0</v>
      </c>
      <c r="I130" s="84"/>
      <c r="J130" s="84"/>
      <c r="K130" s="84"/>
      <c r="L130" s="13"/>
      <c r="M130" s="81">
        <f t="shared" si="0"/>
        <v>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544" t="s">
        <v>355</v>
      </c>
      <c r="C131" s="513"/>
      <c r="D131" s="83" t="s">
        <v>266</v>
      </c>
      <c r="E131" s="57" t="s">
        <v>267</v>
      </c>
      <c r="F131" s="145">
        <v>0</v>
      </c>
      <c r="G131" s="145">
        <v>0</v>
      </c>
      <c r="H131" s="145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514"/>
      <c r="C132" s="513"/>
      <c r="D132" s="83" t="s">
        <v>268</v>
      </c>
      <c r="E132" s="57" t="s">
        <v>269</v>
      </c>
      <c r="F132" s="145">
        <v>0</v>
      </c>
      <c r="G132" s="145">
        <v>0</v>
      </c>
      <c r="H132" s="145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544" t="s">
        <v>356</v>
      </c>
      <c r="C133" s="513"/>
      <c r="D133" s="83" t="s">
        <v>271</v>
      </c>
      <c r="E133" s="57" t="s">
        <v>272</v>
      </c>
      <c r="F133" s="145">
        <v>0</v>
      </c>
      <c r="G133" s="145">
        <v>0</v>
      </c>
      <c r="H133" s="145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514"/>
      <c r="C134" s="513"/>
      <c r="D134" s="83" t="s">
        <v>273</v>
      </c>
      <c r="E134" s="57" t="s">
        <v>274</v>
      </c>
      <c r="F134" s="145">
        <v>0</v>
      </c>
      <c r="G134" s="145">
        <v>0</v>
      </c>
      <c r="H134" s="145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544" t="s">
        <v>357</v>
      </c>
      <c r="C135" s="513"/>
      <c r="D135" s="83" t="s">
        <v>276</v>
      </c>
      <c r="E135" s="57" t="s">
        <v>277</v>
      </c>
      <c r="F135" s="145">
        <v>0</v>
      </c>
      <c r="G135" s="145">
        <v>0</v>
      </c>
      <c r="H135" s="145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514"/>
      <c r="C136" s="513"/>
      <c r="D136" s="83" t="s">
        <v>278</v>
      </c>
      <c r="E136" s="57" t="s">
        <v>279</v>
      </c>
      <c r="F136" s="145">
        <v>0</v>
      </c>
      <c r="G136" s="145">
        <v>0</v>
      </c>
      <c r="H136" s="145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544" t="s">
        <v>358</v>
      </c>
      <c r="C137" s="513"/>
      <c r="D137" s="83" t="s">
        <v>281</v>
      </c>
      <c r="E137" s="57" t="s">
        <v>282</v>
      </c>
      <c r="F137" s="145">
        <v>0</v>
      </c>
      <c r="G137" s="145">
        <v>0</v>
      </c>
      <c r="H137" s="145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514"/>
      <c r="C138" s="513"/>
      <c r="D138" s="83" t="s">
        <v>283</v>
      </c>
      <c r="E138" s="57" t="s">
        <v>284</v>
      </c>
      <c r="F138" s="145">
        <v>0</v>
      </c>
      <c r="G138" s="145">
        <v>0</v>
      </c>
      <c r="H138" s="145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544" t="s">
        <v>359</v>
      </c>
      <c r="C139" s="513"/>
      <c r="D139" s="83" t="s">
        <v>286</v>
      </c>
      <c r="E139" s="57" t="s">
        <v>287</v>
      </c>
      <c r="F139" s="145">
        <v>0</v>
      </c>
      <c r="G139" s="145">
        <v>0</v>
      </c>
      <c r="H139" s="145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514"/>
      <c r="C140" s="513"/>
      <c r="D140" s="83" t="s">
        <v>288</v>
      </c>
      <c r="E140" s="57" t="s">
        <v>289</v>
      </c>
      <c r="F140" s="145">
        <v>0</v>
      </c>
      <c r="G140" s="145">
        <v>0</v>
      </c>
      <c r="H140" s="145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544" t="s">
        <v>360</v>
      </c>
      <c r="C141" s="513"/>
      <c r="D141" s="83" t="s">
        <v>291</v>
      </c>
      <c r="E141" s="57" t="s">
        <v>287</v>
      </c>
      <c r="F141" s="145">
        <v>0</v>
      </c>
      <c r="G141" s="145">
        <v>0</v>
      </c>
      <c r="H141" s="145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514"/>
      <c r="C142" s="513"/>
      <c r="D142" s="83" t="s">
        <v>292</v>
      </c>
      <c r="E142" s="57" t="s">
        <v>289</v>
      </c>
      <c r="F142" s="145">
        <v>0</v>
      </c>
      <c r="G142" s="145">
        <v>0</v>
      </c>
      <c r="H142" s="145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544" t="s">
        <v>361</v>
      </c>
      <c r="C143" s="513"/>
      <c r="D143" s="83" t="s">
        <v>294</v>
      </c>
      <c r="E143" s="57" t="s">
        <v>295</v>
      </c>
      <c r="F143" s="145">
        <v>0</v>
      </c>
      <c r="G143" s="145">
        <v>0</v>
      </c>
      <c r="H143" s="145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514"/>
      <c r="C144" s="513"/>
      <c r="D144" s="83" t="s">
        <v>296</v>
      </c>
      <c r="E144" s="57" t="s">
        <v>297</v>
      </c>
      <c r="F144" s="145">
        <v>0</v>
      </c>
      <c r="G144" s="145">
        <v>0</v>
      </c>
      <c r="H144" s="145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544" t="s">
        <v>362</v>
      </c>
      <c r="C145" s="513"/>
      <c r="D145" s="83" t="s">
        <v>299</v>
      </c>
      <c r="E145" s="57" t="s">
        <v>300</v>
      </c>
      <c r="F145" s="145">
        <v>0</v>
      </c>
      <c r="G145" s="145">
        <v>0</v>
      </c>
      <c r="H145" s="145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514"/>
      <c r="C146" s="513"/>
      <c r="D146" s="83" t="s">
        <v>301</v>
      </c>
      <c r="E146" s="57" t="s">
        <v>302</v>
      </c>
      <c r="F146" s="145">
        <v>0</v>
      </c>
      <c r="G146" s="145">
        <v>0</v>
      </c>
      <c r="H146" s="145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544" t="s">
        <v>363</v>
      </c>
      <c r="C147" s="513"/>
      <c r="D147" s="83" t="s">
        <v>304</v>
      </c>
      <c r="E147" s="57" t="s">
        <v>305</v>
      </c>
      <c r="F147" s="145">
        <v>0</v>
      </c>
      <c r="G147" s="145">
        <v>0</v>
      </c>
      <c r="H147" s="145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514"/>
      <c r="C148" s="513"/>
      <c r="D148" s="83" t="s">
        <v>306</v>
      </c>
      <c r="E148" s="57" t="s">
        <v>307</v>
      </c>
      <c r="F148" s="145">
        <v>0</v>
      </c>
      <c r="G148" s="145">
        <v>0</v>
      </c>
      <c r="H148" s="145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544" t="s">
        <v>364</v>
      </c>
      <c r="C149" s="513"/>
      <c r="D149" s="83" t="s">
        <v>309</v>
      </c>
      <c r="E149" s="57" t="s">
        <v>310</v>
      </c>
      <c r="F149" s="145">
        <v>0</v>
      </c>
      <c r="G149" s="145">
        <v>0</v>
      </c>
      <c r="H149" s="145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514"/>
      <c r="C150" s="513"/>
      <c r="D150" s="83" t="s">
        <v>311</v>
      </c>
      <c r="E150" s="57" t="s">
        <v>312</v>
      </c>
      <c r="F150" s="145">
        <v>0</v>
      </c>
      <c r="G150" s="145">
        <v>0</v>
      </c>
      <c r="H150" s="145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544" t="s">
        <v>365</v>
      </c>
      <c r="C151" s="513"/>
      <c r="D151" s="83" t="s">
        <v>314</v>
      </c>
      <c r="E151" s="57" t="s">
        <v>315</v>
      </c>
      <c r="F151" s="145">
        <v>0</v>
      </c>
      <c r="G151" s="145">
        <v>0</v>
      </c>
      <c r="H151" s="145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514"/>
      <c r="C152" s="513"/>
      <c r="D152" s="83" t="s">
        <v>316</v>
      </c>
      <c r="E152" s="57" t="s">
        <v>317</v>
      </c>
      <c r="F152" s="145">
        <v>0</v>
      </c>
      <c r="G152" s="145">
        <v>0</v>
      </c>
      <c r="H152" s="145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544" t="s">
        <v>366</v>
      </c>
      <c r="C153" s="513"/>
      <c r="D153" s="83" t="s">
        <v>319</v>
      </c>
      <c r="E153" s="57" t="s">
        <v>320</v>
      </c>
      <c r="F153" s="145">
        <v>0</v>
      </c>
      <c r="G153" s="145">
        <v>0</v>
      </c>
      <c r="H153" s="145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514"/>
      <c r="C154" s="513"/>
      <c r="D154" s="83" t="s">
        <v>321</v>
      </c>
      <c r="E154" s="57" t="s">
        <v>322</v>
      </c>
      <c r="F154" s="145">
        <v>0</v>
      </c>
      <c r="G154" s="145">
        <v>0</v>
      </c>
      <c r="H154" s="145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544" t="s">
        <v>367</v>
      </c>
      <c r="C155" s="513"/>
      <c r="D155" s="83" t="s">
        <v>324</v>
      </c>
      <c r="E155" s="57" t="s">
        <v>325</v>
      </c>
      <c r="F155" s="145">
        <v>0</v>
      </c>
      <c r="G155" s="145">
        <v>0</v>
      </c>
      <c r="H155" s="145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514"/>
      <c r="C156" s="513"/>
      <c r="D156" s="83" t="s">
        <v>326</v>
      </c>
      <c r="E156" s="57" t="s">
        <v>327</v>
      </c>
      <c r="F156" s="145">
        <v>0</v>
      </c>
      <c r="G156" s="145">
        <v>0</v>
      </c>
      <c r="H156" s="145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544" t="s">
        <v>368</v>
      </c>
      <c r="C157" s="513"/>
      <c r="D157" s="83" t="s">
        <v>329</v>
      </c>
      <c r="E157" s="57" t="s">
        <v>330</v>
      </c>
      <c r="F157" s="145">
        <v>0</v>
      </c>
      <c r="G157" s="145">
        <v>0</v>
      </c>
      <c r="H157" s="145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514"/>
      <c r="C158" s="513"/>
      <c r="D158" s="83" t="s">
        <v>331</v>
      </c>
      <c r="E158" s="57" t="s">
        <v>332</v>
      </c>
      <c r="F158" s="145">
        <v>0</v>
      </c>
      <c r="G158" s="145">
        <v>0</v>
      </c>
      <c r="H158" s="145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538">
        <v>8</v>
      </c>
      <c r="C159" s="513"/>
      <c r="D159" s="89" t="s">
        <v>333</v>
      </c>
      <c r="E159" s="90" t="s">
        <v>334</v>
      </c>
      <c r="F159" s="91">
        <v>0</v>
      </c>
      <c r="G159" s="91">
        <v>0</v>
      </c>
      <c r="H159" s="91">
        <v>0</v>
      </c>
      <c r="I159" s="92">
        <f t="shared" ref="I159:K159" si="11">I127+I129+I131+I133+I135+I137+I139+I141+I143+I145+I147+I149+I151+I153</f>
        <v>0</v>
      </c>
      <c r="J159" s="92">
        <f t="shared" si="11"/>
        <v>0</v>
      </c>
      <c r="K159" s="92">
        <f t="shared" si="11"/>
        <v>0</v>
      </c>
      <c r="L159" s="13"/>
      <c r="M159" s="81">
        <f t="shared" si="0"/>
        <v>0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514"/>
      <c r="C160" s="514"/>
      <c r="D160" s="89" t="s">
        <v>335</v>
      </c>
      <c r="E160" s="90" t="s">
        <v>336</v>
      </c>
      <c r="F160" s="91">
        <v>0</v>
      </c>
      <c r="G160" s="91">
        <v>0</v>
      </c>
      <c r="H160" s="91">
        <v>0</v>
      </c>
      <c r="I160" s="92">
        <f t="shared" ref="I160:K160" si="12">+I128+I130+I132+I134+I136+I138+I140+I142+I144+I146+I148+I150+I152+I154</f>
        <v>0</v>
      </c>
      <c r="J160" s="92">
        <f t="shared" si="12"/>
        <v>0</v>
      </c>
      <c r="K160" s="92">
        <f t="shared" si="12"/>
        <v>0</v>
      </c>
      <c r="L160" s="13"/>
      <c r="M160" s="81">
        <f t="shared" si="0"/>
        <v>0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542" t="s">
        <v>369</v>
      </c>
      <c r="C161" s="541" t="s">
        <v>370</v>
      </c>
      <c r="D161" s="83" t="s">
        <v>371</v>
      </c>
      <c r="E161" s="57" t="s">
        <v>372</v>
      </c>
      <c r="F161" s="145">
        <v>260</v>
      </c>
      <c r="G161" s="145">
        <v>262</v>
      </c>
      <c r="H161" s="145">
        <v>260</v>
      </c>
      <c r="I161" s="84"/>
      <c r="J161" s="84"/>
      <c r="K161" s="84"/>
      <c r="L161" s="13"/>
      <c r="M161" s="81">
        <f t="shared" si="0"/>
        <v>782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514"/>
      <c r="C162" s="513"/>
      <c r="D162" s="83" t="s">
        <v>373</v>
      </c>
      <c r="E162" s="57" t="s">
        <v>374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542" t="s">
        <v>375</v>
      </c>
      <c r="C163" s="513"/>
      <c r="D163" s="83" t="s">
        <v>376</v>
      </c>
      <c r="E163" s="57" t="s">
        <v>377</v>
      </c>
      <c r="F163" s="145">
        <v>0</v>
      </c>
      <c r="G163" s="145">
        <v>1</v>
      </c>
      <c r="H163" s="145">
        <v>1</v>
      </c>
      <c r="I163" s="84"/>
      <c r="J163" s="84"/>
      <c r="K163" s="84"/>
      <c r="L163" s="13"/>
      <c r="M163" s="81">
        <f t="shared" si="0"/>
        <v>2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514"/>
      <c r="C164" s="513"/>
      <c r="D164" s="83" t="s">
        <v>378</v>
      </c>
      <c r="E164" s="57" t="s">
        <v>379</v>
      </c>
      <c r="F164" s="145">
        <v>0</v>
      </c>
      <c r="G164" s="145">
        <v>100</v>
      </c>
      <c r="H164" s="145">
        <v>100</v>
      </c>
      <c r="I164" s="84"/>
      <c r="J164" s="84"/>
      <c r="K164" s="84"/>
      <c r="L164" s="13"/>
      <c r="M164" s="81">
        <f t="shared" si="0"/>
        <v>200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542" t="s">
        <v>380</v>
      </c>
      <c r="C165" s="513"/>
      <c r="D165" s="83" t="s">
        <v>381</v>
      </c>
      <c r="E165" s="57" t="s">
        <v>382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514"/>
      <c r="C166" s="513"/>
      <c r="D166" s="83" t="s">
        <v>383</v>
      </c>
      <c r="E166" s="57" t="s">
        <v>384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542" t="s">
        <v>385</v>
      </c>
      <c r="C167" s="513"/>
      <c r="D167" s="83" t="s">
        <v>386</v>
      </c>
      <c r="E167" s="57" t="s">
        <v>387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514"/>
      <c r="C168" s="513"/>
      <c r="D168" s="83" t="s">
        <v>388</v>
      </c>
      <c r="E168" s="57" t="s">
        <v>389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542" t="s">
        <v>390</v>
      </c>
      <c r="C169" s="513"/>
      <c r="D169" s="83" t="s">
        <v>391</v>
      </c>
      <c r="E169" s="57" t="s">
        <v>392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514"/>
      <c r="C170" s="513"/>
      <c r="D170" s="83" t="s">
        <v>393</v>
      </c>
      <c r="E170" s="57" t="s">
        <v>394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542" t="s">
        <v>395</v>
      </c>
      <c r="C171" s="513"/>
      <c r="D171" s="83" t="s">
        <v>396</v>
      </c>
      <c r="E171" s="57" t="s">
        <v>397</v>
      </c>
      <c r="F171" s="145">
        <v>0</v>
      </c>
      <c r="G171" s="145">
        <v>25</v>
      </c>
      <c r="H171" s="145">
        <v>0</v>
      </c>
      <c r="I171" s="84"/>
      <c r="J171" s="84"/>
      <c r="K171" s="84"/>
      <c r="L171" s="13"/>
      <c r="M171" s="81">
        <f t="shared" si="0"/>
        <v>25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514"/>
      <c r="C172" s="513"/>
      <c r="D172" s="83" t="s">
        <v>398</v>
      </c>
      <c r="E172" s="57" t="s">
        <v>399</v>
      </c>
      <c r="F172" s="145">
        <v>0</v>
      </c>
      <c r="G172" s="145">
        <v>464</v>
      </c>
      <c r="H172" s="145">
        <v>0</v>
      </c>
      <c r="I172" s="84"/>
      <c r="J172" s="84"/>
      <c r="K172" s="84"/>
      <c r="L172" s="13"/>
      <c r="M172" s="81">
        <f t="shared" si="0"/>
        <v>464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542" t="s">
        <v>400</v>
      </c>
      <c r="C173" s="513"/>
      <c r="D173" s="83" t="s">
        <v>401</v>
      </c>
      <c r="E173" s="57" t="s">
        <v>402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514"/>
      <c r="C174" s="513"/>
      <c r="D174" s="83" t="s">
        <v>403</v>
      </c>
      <c r="E174" s="57" t="s">
        <v>404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542" t="s">
        <v>405</v>
      </c>
      <c r="C175" s="513"/>
      <c r="D175" s="83" t="s">
        <v>406</v>
      </c>
      <c r="E175" s="57" t="s">
        <v>407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514"/>
      <c r="C176" s="513"/>
      <c r="D176" s="83" t="s">
        <v>408</v>
      </c>
      <c r="E176" s="57" t="s">
        <v>409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538">
        <v>9</v>
      </c>
      <c r="C177" s="513"/>
      <c r="D177" s="89" t="s">
        <v>333</v>
      </c>
      <c r="E177" s="90" t="s">
        <v>410</v>
      </c>
      <c r="F177" s="115">
        <v>260</v>
      </c>
      <c r="G177" s="115">
        <v>606</v>
      </c>
      <c r="H177" s="115">
        <v>261</v>
      </c>
      <c r="I177" s="116">
        <f t="shared" ref="I177:K177" si="13">I161+I163+I165+I167+I169+I171+I173+I175</f>
        <v>0</v>
      </c>
      <c r="J177" s="116">
        <f t="shared" si="13"/>
        <v>0</v>
      </c>
      <c r="K177" s="116">
        <f t="shared" si="13"/>
        <v>0</v>
      </c>
      <c r="L177" s="13"/>
      <c r="M177" s="117">
        <f t="shared" si="0"/>
        <v>1127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514"/>
      <c r="C178" s="514"/>
      <c r="D178" s="89" t="s">
        <v>335</v>
      </c>
      <c r="E178" s="90" t="s">
        <v>411</v>
      </c>
      <c r="F178" s="91">
        <v>846</v>
      </c>
      <c r="G178" s="91">
        <v>20283</v>
      </c>
      <c r="H178" s="91">
        <v>945</v>
      </c>
      <c r="I178" s="92">
        <f t="shared" ref="I178:K178" si="14">+I162+I164+I166+I168+I170+I172+I174+I176</f>
        <v>0</v>
      </c>
      <c r="J178" s="92">
        <f t="shared" si="14"/>
        <v>0</v>
      </c>
      <c r="K178" s="92">
        <f t="shared" si="14"/>
        <v>0</v>
      </c>
      <c r="L178" s="13"/>
      <c r="M178" s="81">
        <f t="shared" si="0"/>
        <v>22074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412</v>
      </c>
      <c r="C179" s="541" t="s">
        <v>413</v>
      </c>
      <c r="D179" s="119" t="s">
        <v>414</v>
      </c>
      <c r="E179" s="120" t="s">
        <v>415</v>
      </c>
      <c r="F179" s="154">
        <v>145</v>
      </c>
      <c r="G179" s="154">
        <v>151</v>
      </c>
      <c r="H179" s="154">
        <v>134</v>
      </c>
      <c r="I179" s="80"/>
      <c r="J179" s="80"/>
      <c r="K179" s="80"/>
      <c r="L179" s="13"/>
      <c r="M179" s="81">
        <f t="shared" si="0"/>
        <v>430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542" t="s">
        <v>416</v>
      </c>
      <c r="C180" s="513"/>
      <c r="D180" s="83" t="s">
        <v>417</v>
      </c>
      <c r="E180" s="57" t="s">
        <v>418</v>
      </c>
      <c r="F180" s="145">
        <v>6</v>
      </c>
      <c r="G180" s="145">
        <v>20</v>
      </c>
      <c r="H180" s="145">
        <v>2</v>
      </c>
      <c r="I180" s="84"/>
      <c r="J180" s="84"/>
      <c r="K180" s="84"/>
      <c r="L180" s="13"/>
      <c r="M180" s="81">
        <f t="shared" si="0"/>
        <v>28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514"/>
      <c r="C181" s="513"/>
      <c r="D181" s="119" t="s">
        <v>419</v>
      </c>
      <c r="E181" s="120" t="s">
        <v>420</v>
      </c>
      <c r="F181" s="154">
        <v>6</v>
      </c>
      <c r="G181" s="154">
        <v>21</v>
      </c>
      <c r="H181" s="154">
        <v>2</v>
      </c>
      <c r="I181" s="80"/>
      <c r="J181" s="80"/>
      <c r="K181" s="80"/>
      <c r="L181" s="13"/>
      <c r="M181" s="81">
        <f t="shared" si="0"/>
        <v>29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543" t="s">
        <v>421</v>
      </c>
      <c r="C182" s="513"/>
      <c r="D182" s="83" t="s">
        <v>422</v>
      </c>
      <c r="E182" s="57" t="s">
        <v>423</v>
      </c>
      <c r="F182" s="145">
        <v>6</v>
      </c>
      <c r="G182" s="145">
        <v>17</v>
      </c>
      <c r="H182" s="145">
        <v>2</v>
      </c>
      <c r="I182" s="84"/>
      <c r="J182" s="84"/>
      <c r="K182" s="84"/>
      <c r="L182" s="13"/>
      <c r="M182" s="81">
        <f t="shared" si="0"/>
        <v>25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514"/>
      <c r="C183" s="513"/>
      <c r="D183" s="119" t="s">
        <v>424</v>
      </c>
      <c r="E183" s="120" t="s">
        <v>425</v>
      </c>
      <c r="F183" s="154">
        <v>6</v>
      </c>
      <c r="G183" s="154">
        <v>21</v>
      </c>
      <c r="H183" s="154">
        <v>2</v>
      </c>
      <c r="I183" s="80"/>
      <c r="J183" s="80"/>
      <c r="K183" s="80"/>
      <c r="L183" s="13"/>
      <c r="M183" s="81">
        <f t="shared" si="0"/>
        <v>29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543" t="s">
        <v>426</v>
      </c>
      <c r="C184" s="513"/>
      <c r="D184" s="83" t="s">
        <v>427</v>
      </c>
      <c r="E184" s="57" t="s">
        <v>428</v>
      </c>
      <c r="F184" s="145">
        <v>40</v>
      </c>
      <c r="G184" s="145">
        <v>64</v>
      </c>
      <c r="H184" s="145">
        <v>24</v>
      </c>
      <c r="I184" s="84"/>
      <c r="J184" s="84"/>
      <c r="K184" s="84"/>
      <c r="L184" s="13"/>
      <c r="M184" s="81">
        <f t="shared" si="0"/>
        <v>128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514"/>
      <c r="C185" s="513"/>
      <c r="D185" s="119" t="s">
        <v>429</v>
      </c>
      <c r="E185" s="120" t="s">
        <v>430</v>
      </c>
      <c r="F185" s="154">
        <v>45</v>
      </c>
      <c r="G185" s="154">
        <v>70</v>
      </c>
      <c r="H185" s="154">
        <v>28</v>
      </c>
      <c r="I185" s="80"/>
      <c r="J185" s="80"/>
      <c r="K185" s="80"/>
      <c r="L185" s="13"/>
      <c r="M185" s="81">
        <f t="shared" si="0"/>
        <v>143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431</v>
      </c>
      <c r="C186" s="513"/>
      <c r="D186" s="83" t="s">
        <v>432</v>
      </c>
      <c r="E186" s="57" t="s">
        <v>433</v>
      </c>
      <c r="F186" s="145">
        <v>142</v>
      </c>
      <c r="G186" s="145">
        <v>151</v>
      </c>
      <c r="H186" s="145">
        <v>129</v>
      </c>
      <c r="I186" s="84"/>
      <c r="J186" s="84"/>
      <c r="K186" s="84"/>
      <c r="L186" s="13"/>
      <c r="M186" s="81">
        <f t="shared" si="0"/>
        <v>422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434</v>
      </c>
      <c r="C187" s="513"/>
      <c r="D187" s="83" t="s">
        <v>435</v>
      </c>
      <c r="E187" s="57" t="s">
        <v>436</v>
      </c>
      <c r="F187" s="145">
        <v>145</v>
      </c>
      <c r="G187" s="145">
        <v>151</v>
      </c>
      <c r="H187" s="145">
        <v>134</v>
      </c>
      <c r="I187" s="84"/>
      <c r="J187" s="84"/>
      <c r="K187" s="84"/>
      <c r="L187" s="13"/>
      <c r="M187" s="81">
        <f t="shared" si="0"/>
        <v>430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437</v>
      </c>
      <c r="C188" s="513"/>
      <c r="D188" s="83" t="s">
        <v>438</v>
      </c>
      <c r="E188" s="57" t="s">
        <v>439</v>
      </c>
      <c r="F188" s="145">
        <v>143</v>
      </c>
      <c r="G188" s="145">
        <v>149</v>
      </c>
      <c r="H188" s="145">
        <v>133</v>
      </c>
      <c r="I188" s="84"/>
      <c r="J188" s="84"/>
      <c r="K188" s="84"/>
      <c r="L188" s="13"/>
      <c r="M188" s="81">
        <f t="shared" si="0"/>
        <v>425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440</v>
      </c>
      <c r="C189" s="513"/>
      <c r="D189" s="83" t="s">
        <v>441</v>
      </c>
      <c r="E189" s="57" t="s">
        <v>442</v>
      </c>
      <c r="F189" s="145">
        <v>142</v>
      </c>
      <c r="G189" s="145">
        <v>148</v>
      </c>
      <c r="H189" s="145">
        <v>131</v>
      </c>
      <c r="I189" s="84"/>
      <c r="J189" s="84"/>
      <c r="K189" s="84"/>
      <c r="L189" s="13"/>
      <c r="M189" s="81">
        <f t="shared" si="0"/>
        <v>421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443</v>
      </c>
      <c r="C190" s="513"/>
      <c r="D190" s="83" t="s">
        <v>444</v>
      </c>
      <c r="E190" s="57" t="s">
        <v>445</v>
      </c>
      <c r="F190" s="145">
        <v>143</v>
      </c>
      <c r="G190" s="145">
        <v>145</v>
      </c>
      <c r="H190" s="145">
        <v>130</v>
      </c>
      <c r="I190" s="84"/>
      <c r="J190" s="84"/>
      <c r="K190" s="84"/>
      <c r="L190" s="13"/>
      <c r="M190" s="81">
        <f t="shared" si="0"/>
        <v>418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446</v>
      </c>
      <c r="C191" s="513"/>
      <c r="D191" s="83" t="s">
        <v>447</v>
      </c>
      <c r="E191" s="57" t="s">
        <v>448</v>
      </c>
      <c r="F191" s="145">
        <v>97</v>
      </c>
      <c r="G191" s="145">
        <v>114</v>
      </c>
      <c r="H191" s="145">
        <v>84</v>
      </c>
      <c r="I191" s="84"/>
      <c r="J191" s="84"/>
      <c r="K191" s="84"/>
      <c r="L191" s="13"/>
      <c r="M191" s="81">
        <f t="shared" si="0"/>
        <v>295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449</v>
      </c>
      <c r="C192" s="513"/>
      <c r="D192" s="83" t="s">
        <v>450</v>
      </c>
      <c r="E192" s="57" t="s">
        <v>451</v>
      </c>
      <c r="F192" s="145">
        <v>75</v>
      </c>
      <c r="G192" s="145">
        <v>106</v>
      </c>
      <c r="H192" s="145">
        <v>67</v>
      </c>
      <c r="I192" s="84"/>
      <c r="J192" s="84"/>
      <c r="K192" s="84"/>
      <c r="L192" s="13"/>
      <c r="M192" s="81">
        <f t="shared" si="0"/>
        <v>248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514"/>
      <c r="D193" s="89" t="s">
        <v>452</v>
      </c>
      <c r="E193" s="90" t="s">
        <v>453</v>
      </c>
      <c r="F193" s="91">
        <v>43</v>
      </c>
      <c r="G193" s="91">
        <v>79</v>
      </c>
      <c r="H193" s="91">
        <v>38</v>
      </c>
      <c r="I193" s="92"/>
      <c r="J193" s="92"/>
      <c r="K193" s="92"/>
      <c r="L193" s="13"/>
      <c r="M193" s="81">
        <f t="shared" si="0"/>
        <v>160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542" t="s">
        <v>454</v>
      </c>
      <c r="C194" s="541" t="s">
        <v>455</v>
      </c>
      <c r="D194" s="83" t="s">
        <v>456</v>
      </c>
      <c r="E194" s="57" t="s">
        <v>457</v>
      </c>
      <c r="F194" s="145">
        <v>1</v>
      </c>
      <c r="G194" s="145">
        <v>1</v>
      </c>
      <c r="H194" s="145">
        <v>1</v>
      </c>
      <c r="I194" s="84"/>
      <c r="J194" s="84"/>
      <c r="K194" s="84"/>
      <c r="L194" s="13"/>
      <c r="M194" s="81">
        <f t="shared" si="0"/>
        <v>3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514"/>
      <c r="C195" s="513"/>
      <c r="D195" s="83" t="s">
        <v>458</v>
      </c>
      <c r="E195" s="57" t="s">
        <v>459</v>
      </c>
      <c r="F195" s="145">
        <v>3</v>
      </c>
      <c r="G195" s="145">
        <v>2</v>
      </c>
      <c r="H195" s="145">
        <v>3</v>
      </c>
      <c r="I195" s="84"/>
      <c r="J195" s="84"/>
      <c r="K195" s="84"/>
      <c r="L195" s="13"/>
      <c r="M195" s="81">
        <f t="shared" si="0"/>
        <v>8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542" t="s">
        <v>460</v>
      </c>
      <c r="C196" s="513"/>
      <c r="D196" s="83" t="s">
        <v>461</v>
      </c>
      <c r="E196" s="57" t="s">
        <v>462</v>
      </c>
      <c r="F196" s="145">
        <v>3</v>
      </c>
      <c r="G196" s="145">
        <v>2</v>
      </c>
      <c r="H196" s="145">
        <v>2</v>
      </c>
      <c r="I196" s="84"/>
      <c r="J196" s="84"/>
      <c r="K196" s="84"/>
      <c r="L196" s="13"/>
      <c r="M196" s="81">
        <f t="shared" si="0"/>
        <v>7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514"/>
      <c r="C197" s="513"/>
      <c r="D197" s="83" t="s">
        <v>463</v>
      </c>
      <c r="E197" s="57" t="s">
        <v>464</v>
      </c>
      <c r="F197" s="145">
        <v>300</v>
      </c>
      <c r="G197" s="145">
        <v>200</v>
      </c>
      <c r="H197" s="145">
        <v>200</v>
      </c>
      <c r="I197" s="84"/>
      <c r="J197" s="84"/>
      <c r="K197" s="84"/>
      <c r="L197" s="13"/>
      <c r="M197" s="81">
        <f t="shared" si="0"/>
        <v>700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542" t="s">
        <v>465</v>
      </c>
      <c r="C198" s="513"/>
      <c r="D198" s="83" t="s">
        <v>466</v>
      </c>
      <c r="E198" s="57" t="s">
        <v>467</v>
      </c>
      <c r="F198" s="145">
        <v>0</v>
      </c>
      <c r="G198" s="145">
        <v>0</v>
      </c>
      <c r="H198" s="145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514"/>
      <c r="C199" s="513"/>
      <c r="D199" s="83" t="s">
        <v>468</v>
      </c>
      <c r="E199" s="57" t="s">
        <v>469</v>
      </c>
      <c r="F199" s="145">
        <v>0</v>
      </c>
      <c r="G199" s="145">
        <v>0</v>
      </c>
      <c r="H199" s="145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542" t="s">
        <v>470</v>
      </c>
      <c r="C200" s="513"/>
      <c r="D200" s="83" t="s">
        <v>471</v>
      </c>
      <c r="E200" s="57" t="s">
        <v>57</v>
      </c>
      <c r="F200" s="145">
        <v>0</v>
      </c>
      <c r="G200" s="145">
        <v>0</v>
      </c>
      <c r="H200" s="145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514"/>
      <c r="C201" s="513"/>
      <c r="D201" s="83" t="s">
        <v>472</v>
      </c>
      <c r="E201" s="57" t="s">
        <v>473</v>
      </c>
      <c r="F201" s="145">
        <v>0</v>
      </c>
      <c r="G201" s="145">
        <v>0</v>
      </c>
      <c r="H201" s="145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542" t="s">
        <v>474</v>
      </c>
      <c r="C202" s="513"/>
      <c r="D202" s="83" t="s">
        <v>475</v>
      </c>
      <c r="E202" s="57" t="s">
        <v>476</v>
      </c>
      <c r="F202" s="145">
        <v>0</v>
      </c>
      <c r="G202" s="145">
        <v>0</v>
      </c>
      <c r="H202" s="145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514"/>
      <c r="C203" s="513"/>
      <c r="D203" s="83" t="s">
        <v>477</v>
      </c>
      <c r="E203" s="57" t="s">
        <v>478</v>
      </c>
      <c r="F203" s="145">
        <v>0</v>
      </c>
      <c r="G203" s="145">
        <v>0</v>
      </c>
      <c r="H203" s="145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542" t="s">
        <v>479</v>
      </c>
      <c r="C204" s="513"/>
      <c r="D204" s="83" t="s">
        <v>480</v>
      </c>
      <c r="E204" s="57" t="s">
        <v>481</v>
      </c>
      <c r="F204" s="145">
        <v>0</v>
      </c>
      <c r="G204" s="145">
        <v>0</v>
      </c>
      <c r="H204" s="145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514"/>
      <c r="C205" s="513"/>
      <c r="D205" s="83" t="s">
        <v>482</v>
      </c>
      <c r="E205" s="57" t="s">
        <v>483</v>
      </c>
      <c r="F205" s="145">
        <v>0</v>
      </c>
      <c r="G205" s="145">
        <v>0</v>
      </c>
      <c r="H205" s="145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514"/>
      <c r="D206" s="89" t="s">
        <v>484</v>
      </c>
      <c r="E206" s="90" t="s">
        <v>485</v>
      </c>
      <c r="F206" s="91">
        <v>4</v>
      </c>
      <c r="G206" s="91">
        <v>3</v>
      </c>
      <c r="H206" s="91">
        <v>3</v>
      </c>
      <c r="I206" s="92">
        <f t="shared" ref="I206:K206" si="15">+I194+I196+I200+I202+I204</f>
        <v>0</v>
      </c>
      <c r="J206" s="92">
        <f t="shared" si="15"/>
        <v>0</v>
      </c>
      <c r="K206" s="92">
        <f t="shared" si="15"/>
        <v>0</v>
      </c>
      <c r="L206" s="13"/>
      <c r="M206" s="81">
        <f t="shared" si="0"/>
        <v>10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486</v>
      </c>
      <c r="C207" s="541" t="s">
        <v>487</v>
      </c>
      <c r="D207" s="123" t="s">
        <v>488</v>
      </c>
      <c r="E207" s="95" t="s">
        <v>489</v>
      </c>
      <c r="F207" s="145">
        <v>0</v>
      </c>
      <c r="G207" s="145">
        <v>0</v>
      </c>
      <c r="H207" s="145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490</v>
      </c>
      <c r="C208" s="513"/>
      <c r="D208" s="123" t="s">
        <v>491</v>
      </c>
      <c r="E208" s="95" t="s">
        <v>492</v>
      </c>
      <c r="F208" s="145">
        <v>0</v>
      </c>
      <c r="G208" s="145">
        <v>0</v>
      </c>
      <c r="H208" s="145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493</v>
      </c>
      <c r="C209" s="513"/>
      <c r="D209" s="123" t="s">
        <v>494</v>
      </c>
      <c r="E209" s="95" t="s">
        <v>495</v>
      </c>
      <c r="F209" s="145">
        <v>0</v>
      </c>
      <c r="G209" s="145">
        <v>0</v>
      </c>
      <c r="H209" s="145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496</v>
      </c>
      <c r="C210" s="513"/>
      <c r="D210" s="123" t="s">
        <v>497</v>
      </c>
      <c r="E210" s="95" t="s">
        <v>498</v>
      </c>
      <c r="F210" s="145">
        <v>0</v>
      </c>
      <c r="G210" s="145">
        <v>0</v>
      </c>
      <c r="H210" s="145">
        <v>0</v>
      </c>
      <c r="I210" s="84"/>
      <c r="J210" s="84"/>
      <c r="K210" s="84"/>
      <c r="L210" s="13"/>
      <c r="M210" s="81">
        <f t="shared" si="0"/>
        <v>0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514"/>
      <c r="D211" s="124" t="s">
        <v>499</v>
      </c>
      <c r="E211" s="90" t="s">
        <v>500</v>
      </c>
      <c r="F211" s="91">
        <v>0</v>
      </c>
      <c r="G211" s="91">
        <v>0</v>
      </c>
      <c r="H211" s="91">
        <v>0</v>
      </c>
      <c r="I211" s="92">
        <f t="shared" ref="I211:K211" si="16">+I207+I208+I209+I210</f>
        <v>0</v>
      </c>
      <c r="J211" s="92">
        <f t="shared" si="16"/>
        <v>0</v>
      </c>
      <c r="K211" s="92">
        <f t="shared" si="16"/>
        <v>0</v>
      </c>
      <c r="L211" s="13"/>
      <c r="M211" s="81">
        <f t="shared" si="0"/>
        <v>0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501</v>
      </c>
      <c r="C212" s="541" t="s">
        <v>502</v>
      </c>
      <c r="D212" s="123" t="s">
        <v>503</v>
      </c>
      <c r="E212" s="95" t="s">
        <v>504</v>
      </c>
      <c r="F212" s="145">
        <v>0</v>
      </c>
      <c r="G212" s="145">
        <v>0</v>
      </c>
      <c r="H212" s="145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505</v>
      </c>
      <c r="C213" s="513"/>
      <c r="D213" s="123" t="s">
        <v>506</v>
      </c>
      <c r="E213" s="95" t="s">
        <v>507</v>
      </c>
      <c r="F213" s="145">
        <v>0</v>
      </c>
      <c r="G213" s="145">
        <v>0</v>
      </c>
      <c r="H213" s="145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508</v>
      </c>
      <c r="C214" s="513"/>
      <c r="D214" s="123" t="s">
        <v>509</v>
      </c>
      <c r="E214" s="95" t="s">
        <v>510</v>
      </c>
      <c r="F214" s="145">
        <v>0</v>
      </c>
      <c r="G214" s="145">
        <v>0</v>
      </c>
      <c r="H214" s="145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511</v>
      </c>
      <c r="C215" s="513"/>
      <c r="D215" s="123" t="s">
        <v>512</v>
      </c>
      <c r="E215" s="95" t="s">
        <v>513</v>
      </c>
      <c r="F215" s="145">
        <v>0</v>
      </c>
      <c r="G215" s="145">
        <v>0</v>
      </c>
      <c r="H215" s="145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514"/>
      <c r="D216" s="124" t="s">
        <v>514</v>
      </c>
      <c r="E216" s="90" t="s">
        <v>515</v>
      </c>
      <c r="F216" s="91">
        <v>0</v>
      </c>
      <c r="G216" s="91">
        <v>0</v>
      </c>
      <c r="H216" s="91">
        <v>0</v>
      </c>
      <c r="I216" s="92">
        <f t="shared" ref="I216:K216" si="17">+I212+I213+I214+I215</f>
        <v>0</v>
      </c>
      <c r="J216" s="92">
        <f t="shared" si="17"/>
        <v>0</v>
      </c>
      <c r="K216" s="92">
        <f t="shared" si="17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516</v>
      </c>
      <c r="C217" s="541" t="s">
        <v>517</v>
      </c>
      <c r="D217" s="123" t="s">
        <v>518</v>
      </c>
      <c r="E217" s="95" t="s">
        <v>519</v>
      </c>
      <c r="F217" s="145">
        <v>0</v>
      </c>
      <c r="G217" s="145">
        <v>0</v>
      </c>
      <c r="H217" s="145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520</v>
      </c>
      <c r="C218" s="513"/>
      <c r="D218" s="123" t="s">
        <v>521</v>
      </c>
      <c r="E218" s="95" t="s">
        <v>522</v>
      </c>
      <c r="F218" s="145">
        <v>0</v>
      </c>
      <c r="G218" s="145">
        <v>0</v>
      </c>
      <c r="H218" s="145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523</v>
      </c>
      <c r="C219" s="513"/>
      <c r="D219" s="123" t="s">
        <v>524</v>
      </c>
      <c r="E219" s="95" t="s">
        <v>525</v>
      </c>
      <c r="F219" s="145">
        <v>0</v>
      </c>
      <c r="G219" s="145">
        <v>0</v>
      </c>
      <c r="H219" s="145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526</v>
      </c>
      <c r="C220" s="513"/>
      <c r="D220" s="123" t="s">
        <v>527</v>
      </c>
      <c r="E220" s="95" t="s">
        <v>528</v>
      </c>
      <c r="F220" s="145">
        <v>0</v>
      </c>
      <c r="G220" s="145">
        <v>0</v>
      </c>
      <c r="H220" s="145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514"/>
      <c r="D221" s="124" t="s">
        <v>529</v>
      </c>
      <c r="E221" s="90" t="s">
        <v>530</v>
      </c>
      <c r="F221" s="91">
        <v>0</v>
      </c>
      <c r="G221" s="91">
        <v>0</v>
      </c>
      <c r="H221" s="91">
        <v>0</v>
      </c>
      <c r="I221" s="92">
        <f t="shared" ref="I221:K221" si="18">+I217+I218+I219+I220</f>
        <v>0</v>
      </c>
      <c r="J221" s="92">
        <f t="shared" si="18"/>
        <v>0</v>
      </c>
      <c r="K221" s="92">
        <f t="shared" si="18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531</v>
      </c>
      <c r="C222" s="541" t="s">
        <v>532</v>
      </c>
      <c r="D222" s="83" t="s">
        <v>533</v>
      </c>
      <c r="E222" s="57" t="s">
        <v>534</v>
      </c>
      <c r="F222" s="145">
        <v>0</v>
      </c>
      <c r="G222" s="145">
        <v>0</v>
      </c>
      <c r="H222" s="145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535</v>
      </c>
      <c r="C223" s="513"/>
      <c r="D223" s="83" t="s">
        <v>536</v>
      </c>
      <c r="E223" s="57" t="s">
        <v>537</v>
      </c>
      <c r="F223" s="145">
        <v>0</v>
      </c>
      <c r="G223" s="145">
        <v>0</v>
      </c>
      <c r="H223" s="145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538</v>
      </c>
      <c r="C224" s="513"/>
      <c r="D224" s="83" t="s">
        <v>539</v>
      </c>
      <c r="E224" s="57" t="s">
        <v>540</v>
      </c>
      <c r="F224" s="145">
        <v>0</v>
      </c>
      <c r="G224" s="145">
        <v>0</v>
      </c>
      <c r="H224" s="145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541</v>
      </c>
      <c r="C225" s="513"/>
      <c r="D225" s="83" t="s">
        <v>542</v>
      </c>
      <c r="E225" s="57" t="s">
        <v>543</v>
      </c>
      <c r="F225" s="145">
        <v>0</v>
      </c>
      <c r="G225" s="145">
        <v>0</v>
      </c>
      <c r="H225" s="145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544</v>
      </c>
      <c r="C226" s="513"/>
      <c r="D226" s="124" t="s">
        <v>545</v>
      </c>
      <c r="E226" s="90" t="s">
        <v>546</v>
      </c>
      <c r="F226" s="91">
        <v>0</v>
      </c>
      <c r="G226" s="91">
        <v>0</v>
      </c>
      <c r="H226" s="91">
        <v>0</v>
      </c>
      <c r="I226" s="92">
        <f t="shared" ref="I226:K226" si="19">+I222+I223+I224+I225</f>
        <v>0</v>
      </c>
      <c r="J226" s="92">
        <f t="shared" si="19"/>
        <v>0</v>
      </c>
      <c r="K226" s="92">
        <f t="shared" si="19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547</v>
      </c>
      <c r="C227" s="513"/>
      <c r="D227" s="83" t="s">
        <v>548</v>
      </c>
      <c r="E227" s="57" t="s">
        <v>549</v>
      </c>
      <c r="F227" s="145">
        <v>0</v>
      </c>
      <c r="G227" s="145">
        <v>0</v>
      </c>
      <c r="H227" s="145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550</v>
      </c>
      <c r="C228" s="513"/>
      <c r="D228" s="83" t="s">
        <v>551</v>
      </c>
      <c r="E228" s="57" t="s">
        <v>552</v>
      </c>
      <c r="F228" s="145">
        <v>0</v>
      </c>
      <c r="G228" s="145">
        <v>0</v>
      </c>
      <c r="H228" s="145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553</v>
      </c>
      <c r="C229" s="513"/>
      <c r="D229" s="83" t="s">
        <v>554</v>
      </c>
      <c r="E229" s="57" t="s">
        <v>555</v>
      </c>
      <c r="F229" s="145">
        <v>0</v>
      </c>
      <c r="G229" s="145">
        <v>0</v>
      </c>
      <c r="H229" s="145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556</v>
      </c>
      <c r="C230" s="513"/>
      <c r="D230" s="83" t="s">
        <v>557</v>
      </c>
      <c r="E230" s="57" t="s">
        <v>558</v>
      </c>
      <c r="F230" s="145">
        <v>0</v>
      </c>
      <c r="G230" s="145">
        <v>0</v>
      </c>
      <c r="H230" s="145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514"/>
      <c r="D231" s="124" t="s">
        <v>559</v>
      </c>
      <c r="E231" s="90" t="s">
        <v>560</v>
      </c>
      <c r="F231" s="91">
        <v>0</v>
      </c>
      <c r="G231" s="91">
        <v>0</v>
      </c>
      <c r="H231" s="91">
        <v>0</v>
      </c>
      <c r="I231" s="92">
        <f t="shared" ref="I231:K231" si="20">+I227+I228+I229+I230</f>
        <v>0</v>
      </c>
      <c r="J231" s="92">
        <f t="shared" si="20"/>
        <v>0</v>
      </c>
      <c r="K231" s="92">
        <f t="shared" si="20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561</v>
      </c>
      <c r="C232" s="541" t="s">
        <v>562</v>
      </c>
      <c r="D232" s="69" t="s">
        <v>563</v>
      </c>
      <c r="E232" s="57" t="s">
        <v>564</v>
      </c>
      <c r="F232" s="145">
        <v>0</v>
      </c>
      <c r="G232" s="145">
        <v>0</v>
      </c>
      <c r="H232" s="145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565</v>
      </c>
      <c r="C233" s="513"/>
      <c r="D233" s="69" t="s">
        <v>566</v>
      </c>
      <c r="E233" s="57" t="s">
        <v>567</v>
      </c>
      <c r="F233" s="145">
        <v>0</v>
      </c>
      <c r="G233" s="145">
        <v>0</v>
      </c>
      <c r="H233" s="145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568</v>
      </c>
      <c r="C234" s="513"/>
      <c r="D234" s="69" t="s">
        <v>569</v>
      </c>
      <c r="E234" s="57" t="s">
        <v>570</v>
      </c>
      <c r="F234" s="145">
        <v>0</v>
      </c>
      <c r="G234" s="145">
        <v>0</v>
      </c>
      <c r="H234" s="145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571</v>
      </c>
      <c r="C235" s="513"/>
      <c r="D235" s="69" t="s">
        <v>572</v>
      </c>
      <c r="E235" s="57" t="s">
        <v>573</v>
      </c>
      <c r="F235" s="145">
        <v>0</v>
      </c>
      <c r="G235" s="145">
        <v>0</v>
      </c>
      <c r="H235" s="145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574</v>
      </c>
      <c r="C236" s="513"/>
      <c r="D236" s="125" t="s">
        <v>575</v>
      </c>
      <c r="E236" s="90" t="s">
        <v>576</v>
      </c>
      <c r="F236" s="91">
        <v>0</v>
      </c>
      <c r="G236" s="91">
        <v>0</v>
      </c>
      <c r="H236" s="91">
        <v>0</v>
      </c>
      <c r="I236" s="92">
        <f t="shared" ref="I236:K236" si="21">+I232+I233+I234+I235</f>
        <v>0</v>
      </c>
      <c r="J236" s="92">
        <f t="shared" si="21"/>
        <v>0</v>
      </c>
      <c r="K236" s="92">
        <f t="shared" si="21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577</v>
      </c>
      <c r="C237" s="513"/>
      <c r="D237" s="69" t="s">
        <v>578</v>
      </c>
      <c r="E237" s="57" t="s">
        <v>579</v>
      </c>
      <c r="F237" s="145">
        <v>0</v>
      </c>
      <c r="G237" s="145">
        <v>0</v>
      </c>
      <c r="H237" s="145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580</v>
      </c>
      <c r="C238" s="513"/>
      <c r="D238" s="69" t="s">
        <v>581</v>
      </c>
      <c r="E238" s="57" t="s">
        <v>582</v>
      </c>
      <c r="F238" s="145">
        <v>0</v>
      </c>
      <c r="G238" s="145">
        <v>0</v>
      </c>
      <c r="H238" s="145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583</v>
      </c>
      <c r="C239" s="513"/>
      <c r="D239" s="69" t="s">
        <v>584</v>
      </c>
      <c r="E239" s="57" t="s">
        <v>585</v>
      </c>
      <c r="F239" s="145">
        <v>0</v>
      </c>
      <c r="G239" s="145">
        <v>0</v>
      </c>
      <c r="H239" s="145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586</v>
      </c>
      <c r="C240" s="513"/>
      <c r="D240" s="69" t="s">
        <v>587</v>
      </c>
      <c r="E240" s="57" t="s">
        <v>588</v>
      </c>
      <c r="F240" s="145">
        <v>0</v>
      </c>
      <c r="G240" s="145">
        <v>0</v>
      </c>
      <c r="H240" s="145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589</v>
      </c>
      <c r="C241" s="513"/>
      <c r="D241" s="125" t="s">
        <v>575</v>
      </c>
      <c r="E241" s="90" t="s">
        <v>590</v>
      </c>
      <c r="F241" s="91">
        <v>0</v>
      </c>
      <c r="G241" s="91">
        <v>0</v>
      </c>
      <c r="H241" s="91">
        <v>0</v>
      </c>
      <c r="I241" s="92">
        <f t="shared" ref="I241:K241" si="22">+I237+I238+I239+I240</f>
        <v>0</v>
      </c>
      <c r="J241" s="92">
        <f t="shared" si="22"/>
        <v>0</v>
      </c>
      <c r="K241" s="92">
        <f t="shared" si="22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591</v>
      </c>
      <c r="C242" s="513"/>
      <c r="D242" s="126" t="s">
        <v>592</v>
      </c>
      <c r="E242" s="57" t="s">
        <v>593</v>
      </c>
      <c r="F242" s="145">
        <v>0</v>
      </c>
      <c r="G242" s="145">
        <v>0</v>
      </c>
      <c r="H242" s="145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594</v>
      </c>
      <c r="C243" s="513"/>
      <c r="D243" s="126" t="s">
        <v>595</v>
      </c>
      <c r="E243" s="57" t="s">
        <v>596</v>
      </c>
      <c r="F243" s="145">
        <v>0</v>
      </c>
      <c r="G243" s="145">
        <v>0</v>
      </c>
      <c r="H243" s="145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597</v>
      </c>
      <c r="C244" s="513"/>
      <c r="D244" s="126" t="s">
        <v>598</v>
      </c>
      <c r="E244" s="57" t="s">
        <v>599</v>
      </c>
      <c r="F244" s="145">
        <v>0</v>
      </c>
      <c r="G244" s="145">
        <v>0</v>
      </c>
      <c r="H244" s="145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600</v>
      </c>
      <c r="C245" s="513"/>
      <c r="D245" s="126" t="s">
        <v>601</v>
      </c>
      <c r="E245" s="57" t="s">
        <v>602</v>
      </c>
      <c r="F245" s="145">
        <v>0</v>
      </c>
      <c r="G245" s="145">
        <v>0</v>
      </c>
      <c r="H245" s="145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603</v>
      </c>
      <c r="C246" s="514"/>
      <c r="D246" s="125" t="s">
        <v>604</v>
      </c>
      <c r="E246" s="90" t="s">
        <v>605</v>
      </c>
      <c r="F246" s="91">
        <v>0</v>
      </c>
      <c r="G246" s="91">
        <v>0</v>
      </c>
      <c r="H246" s="91">
        <v>0</v>
      </c>
      <c r="I246" s="92">
        <f t="shared" ref="I246:K246" si="23">+I242+I243+I244+I245</f>
        <v>0</v>
      </c>
      <c r="J246" s="92">
        <f t="shared" si="23"/>
        <v>0</v>
      </c>
      <c r="K246" s="92">
        <f t="shared" si="23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606</v>
      </c>
      <c r="C247" s="541" t="s">
        <v>607</v>
      </c>
      <c r="D247" s="126" t="s">
        <v>608</v>
      </c>
      <c r="E247" s="57" t="s">
        <v>609</v>
      </c>
      <c r="F247" s="145">
        <v>0</v>
      </c>
      <c r="G247" s="145">
        <v>0</v>
      </c>
      <c r="H247" s="145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610</v>
      </c>
      <c r="C248" s="513"/>
      <c r="D248" s="126" t="s">
        <v>611</v>
      </c>
      <c r="E248" s="57" t="s">
        <v>612</v>
      </c>
      <c r="F248" s="145">
        <v>0</v>
      </c>
      <c r="G248" s="145">
        <v>0</v>
      </c>
      <c r="H248" s="145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613</v>
      </c>
      <c r="C249" s="513"/>
      <c r="D249" s="126" t="s">
        <v>614</v>
      </c>
      <c r="E249" s="57" t="s">
        <v>615</v>
      </c>
      <c r="F249" s="145">
        <v>0</v>
      </c>
      <c r="G249" s="145">
        <v>0</v>
      </c>
      <c r="H249" s="145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616</v>
      </c>
      <c r="C250" s="513"/>
      <c r="D250" s="126" t="s">
        <v>617</v>
      </c>
      <c r="E250" s="57" t="s">
        <v>618</v>
      </c>
      <c r="F250" s="145">
        <v>0</v>
      </c>
      <c r="G250" s="145">
        <v>0</v>
      </c>
      <c r="H250" s="145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619</v>
      </c>
      <c r="C251" s="513"/>
      <c r="D251" s="125" t="s">
        <v>620</v>
      </c>
      <c r="E251" s="90" t="s">
        <v>621</v>
      </c>
      <c r="F251" s="91">
        <v>0</v>
      </c>
      <c r="G251" s="91">
        <v>0</v>
      </c>
      <c r="H251" s="91">
        <v>0</v>
      </c>
      <c r="I251" s="92">
        <f t="shared" ref="I251:K251" si="24">+I247+I248+I249+I250</f>
        <v>0</v>
      </c>
      <c r="J251" s="92">
        <f t="shared" si="24"/>
        <v>0</v>
      </c>
      <c r="K251" s="92">
        <f t="shared" si="24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622</v>
      </c>
      <c r="C252" s="513"/>
      <c r="D252" s="126" t="s">
        <v>623</v>
      </c>
      <c r="E252" s="57" t="s">
        <v>624</v>
      </c>
      <c r="F252" s="145">
        <v>0</v>
      </c>
      <c r="G252" s="145">
        <v>0</v>
      </c>
      <c r="H252" s="145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625</v>
      </c>
      <c r="C253" s="513"/>
      <c r="D253" s="126" t="s">
        <v>626</v>
      </c>
      <c r="E253" s="57" t="s">
        <v>627</v>
      </c>
      <c r="F253" s="145">
        <v>0</v>
      </c>
      <c r="G253" s="145">
        <v>0</v>
      </c>
      <c r="H253" s="145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628</v>
      </c>
      <c r="C254" s="513"/>
      <c r="D254" s="126" t="s">
        <v>629</v>
      </c>
      <c r="E254" s="57" t="s">
        <v>630</v>
      </c>
      <c r="F254" s="145">
        <v>0</v>
      </c>
      <c r="G254" s="145">
        <v>0</v>
      </c>
      <c r="H254" s="145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631</v>
      </c>
      <c r="C255" s="513"/>
      <c r="D255" s="126" t="s">
        <v>632</v>
      </c>
      <c r="E255" s="57" t="s">
        <v>633</v>
      </c>
      <c r="F255" s="145">
        <v>0</v>
      </c>
      <c r="G255" s="145">
        <v>0</v>
      </c>
      <c r="H255" s="145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634</v>
      </c>
      <c r="C256" s="513"/>
      <c r="D256" s="125" t="s">
        <v>635</v>
      </c>
      <c r="E256" s="90" t="s">
        <v>636</v>
      </c>
      <c r="F256" s="91">
        <v>0</v>
      </c>
      <c r="G256" s="91">
        <v>0</v>
      </c>
      <c r="H256" s="91">
        <v>0</v>
      </c>
      <c r="I256" s="92">
        <f t="shared" ref="I256:K256" si="25">+I252+I253+I254+I255</f>
        <v>0</v>
      </c>
      <c r="J256" s="92">
        <f t="shared" si="25"/>
        <v>0</v>
      </c>
      <c r="K256" s="92">
        <f t="shared" si="25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637</v>
      </c>
      <c r="C257" s="513"/>
      <c r="D257" s="126" t="s">
        <v>638</v>
      </c>
      <c r="E257" s="57" t="s">
        <v>639</v>
      </c>
      <c r="F257" s="145">
        <v>0</v>
      </c>
      <c r="G257" s="145">
        <v>0</v>
      </c>
      <c r="H257" s="145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640</v>
      </c>
      <c r="C258" s="513"/>
      <c r="D258" s="126" t="s">
        <v>641</v>
      </c>
      <c r="E258" s="57" t="s">
        <v>642</v>
      </c>
      <c r="F258" s="145">
        <v>0</v>
      </c>
      <c r="G258" s="145">
        <v>0</v>
      </c>
      <c r="H258" s="145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643</v>
      </c>
      <c r="C259" s="513"/>
      <c r="D259" s="126" t="s">
        <v>644</v>
      </c>
      <c r="E259" s="57" t="s">
        <v>645</v>
      </c>
      <c r="F259" s="145">
        <v>0</v>
      </c>
      <c r="G259" s="145">
        <v>0</v>
      </c>
      <c r="H259" s="145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646</v>
      </c>
      <c r="C260" s="513"/>
      <c r="D260" s="126" t="s">
        <v>647</v>
      </c>
      <c r="E260" s="57" t="s">
        <v>648</v>
      </c>
      <c r="F260" s="145">
        <v>0</v>
      </c>
      <c r="G260" s="145">
        <v>0</v>
      </c>
      <c r="H260" s="145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649</v>
      </c>
      <c r="C261" s="513"/>
      <c r="D261" s="125" t="s">
        <v>650</v>
      </c>
      <c r="E261" s="90" t="s">
        <v>651</v>
      </c>
      <c r="F261" s="91">
        <v>0</v>
      </c>
      <c r="G261" s="91">
        <v>0</v>
      </c>
      <c r="H261" s="91">
        <v>0</v>
      </c>
      <c r="I261" s="92">
        <f t="shared" ref="I261:K261" si="26">+I257+I258+I259+I260</f>
        <v>0</v>
      </c>
      <c r="J261" s="92">
        <f t="shared" si="26"/>
        <v>0</v>
      </c>
      <c r="K261" s="92">
        <f t="shared" si="26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652</v>
      </c>
      <c r="C262" s="513"/>
      <c r="D262" s="126" t="s">
        <v>653</v>
      </c>
      <c r="E262" s="57" t="s">
        <v>654</v>
      </c>
      <c r="F262" s="145">
        <v>0</v>
      </c>
      <c r="G262" s="145">
        <v>0</v>
      </c>
      <c r="H262" s="145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655</v>
      </c>
      <c r="C263" s="513"/>
      <c r="D263" s="126" t="s">
        <v>656</v>
      </c>
      <c r="E263" s="57" t="s">
        <v>657</v>
      </c>
      <c r="F263" s="145">
        <v>0</v>
      </c>
      <c r="G263" s="145">
        <v>0</v>
      </c>
      <c r="H263" s="145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658</v>
      </c>
      <c r="C264" s="513"/>
      <c r="D264" s="126" t="s">
        <v>659</v>
      </c>
      <c r="E264" s="57" t="s">
        <v>660</v>
      </c>
      <c r="F264" s="145">
        <v>0</v>
      </c>
      <c r="G264" s="145">
        <v>0</v>
      </c>
      <c r="H264" s="145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661</v>
      </c>
      <c r="C265" s="513"/>
      <c r="D265" s="126" t="s">
        <v>662</v>
      </c>
      <c r="E265" s="57" t="s">
        <v>663</v>
      </c>
      <c r="F265" s="145">
        <v>0</v>
      </c>
      <c r="G265" s="145">
        <v>0</v>
      </c>
      <c r="H265" s="145">
        <v>0</v>
      </c>
      <c r="I265" s="127"/>
      <c r="J265" s="127"/>
      <c r="K265" s="127"/>
      <c r="L265" s="128"/>
      <c r="M265" s="129">
        <f t="shared" ref="M265:M289" si="27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664</v>
      </c>
      <c r="C266" s="514"/>
      <c r="D266" s="125" t="s">
        <v>665</v>
      </c>
      <c r="E266" s="90" t="s">
        <v>666</v>
      </c>
      <c r="F266" s="91">
        <v>0</v>
      </c>
      <c r="G266" s="91">
        <v>0</v>
      </c>
      <c r="H266" s="91">
        <v>0</v>
      </c>
      <c r="I266" s="92">
        <f t="shared" ref="I266:K266" si="28">+I262+I263+I264+I265</f>
        <v>0</v>
      </c>
      <c r="J266" s="92">
        <f t="shared" si="28"/>
        <v>0</v>
      </c>
      <c r="K266" s="92">
        <f t="shared" si="28"/>
        <v>0</v>
      </c>
      <c r="L266" s="13"/>
      <c r="M266" s="81">
        <f t="shared" si="27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667</v>
      </c>
      <c r="C267" s="541" t="s">
        <v>668</v>
      </c>
      <c r="D267" s="126" t="s">
        <v>669</v>
      </c>
      <c r="E267" s="57" t="s">
        <v>670</v>
      </c>
      <c r="F267" s="145">
        <v>0</v>
      </c>
      <c r="G267" s="145">
        <v>0</v>
      </c>
      <c r="H267" s="145">
        <v>0</v>
      </c>
      <c r="I267" s="84"/>
      <c r="J267" s="84"/>
      <c r="K267" s="84"/>
      <c r="L267" s="13"/>
      <c r="M267" s="81">
        <f t="shared" si="27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671</v>
      </c>
      <c r="C268" s="513"/>
      <c r="D268" s="126" t="s">
        <v>672</v>
      </c>
      <c r="E268" s="57" t="s">
        <v>673</v>
      </c>
      <c r="F268" s="145">
        <v>0</v>
      </c>
      <c r="G268" s="145">
        <v>0</v>
      </c>
      <c r="H268" s="145">
        <v>0</v>
      </c>
      <c r="I268" s="84"/>
      <c r="J268" s="84"/>
      <c r="K268" s="84"/>
      <c r="L268" s="13"/>
      <c r="M268" s="81">
        <f t="shared" si="27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674</v>
      </c>
      <c r="C269" s="513"/>
      <c r="D269" s="126" t="s">
        <v>675</v>
      </c>
      <c r="E269" s="57" t="s">
        <v>676</v>
      </c>
      <c r="F269" s="145">
        <v>0</v>
      </c>
      <c r="G269" s="145">
        <v>0</v>
      </c>
      <c r="H269" s="145">
        <v>0</v>
      </c>
      <c r="I269" s="84"/>
      <c r="J269" s="84"/>
      <c r="K269" s="84"/>
      <c r="L269" s="13"/>
      <c r="M269" s="81">
        <f t="shared" si="27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677</v>
      </c>
      <c r="C270" s="513"/>
      <c r="D270" s="126" t="s">
        <v>678</v>
      </c>
      <c r="E270" s="57" t="s">
        <v>679</v>
      </c>
      <c r="F270" s="145">
        <v>0</v>
      </c>
      <c r="G270" s="145">
        <v>0</v>
      </c>
      <c r="H270" s="145">
        <v>0</v>
      </c>
      <c r="I270" s="84"/>
      <c r="J270" s="84"/>
      <c r="K270" s="84"/>
      <c r="L270" s="13"/>
      <c r="M270" s="81">
        <f t="shared" si="27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514"/>
      <c r="D271" s="125" t="s">
        <v>665</v>
      </c>
      <c r="E271" s="72" t="s">
        <v>680</v>
      </c>
      <c r="F271" s="130">
        <v>0</v>
      </c>
      <c r="G271" s="130">
        <v>0</v>
      </c>
      <c r="H271" s="130">
        <v>0</v>
      </c>
      <c r="I271" s="131">
        <f t="shared" ref="I271:K271" si="29">+I267+I268+I269+I270</f>
        <v>0</v>
      </c>
      <c r="J271" s="131">
        <f t="shared" si="29"/>
        <v>0</v>
      </c>
      <c r="K271" s="131">
        <f t="shared" si="29"/>
        <v>0</v>
      </c>
      <c r="L271" s="13"/>
      <c r="M271" s="81">
        <f t="shared" si="27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681</v>
      </c>
      <c r="C272" s="538" t="s">
        <v>682</v>
      </c>
      <c r="D272" s="69" t="s">
        <v>683</v>
      </c>
      <c r="E272" s="63" t="s">
        <v>684</v>
      </c>
      <c r="F272" s="155">
        <v>1</v>
      </c>
      <c r="G272" s="155">
        <v>0</v>
      </c>
      <c r="H272" s="155">
        <v>0</v>
      </c>
      <c r="I272" s="135"/>
      <c r="J272" s="135"/>
      <c r="K272" s="135"/>
      <c r="L272" s="132"/>
      <c r="M272" s="81">
        <f t="shared" si="27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685</v>
      </c>
      <c r="C273" s="513"/>
      <c r="D273" s="69" t="s">
        <v>686</v>
      </c>
      <c r="E273" s="63" t="s">
        <v>687</v>
      </c>
      <c r="F273" s="155">
        <v>37</v>
      </c>
      <c r="G273" s="155">
        <v>0</v>
      </c>
      <c r="H273" s="155">
        <v>0</v>
      </c>
      <c r="I273" s="135"/>
      <c r="J273" s="135"/>
      <c r="K273" s="135"/>
      <c r="L273" s="132"/>
      <c r="M273" s="81">
        <f t="shared" si="27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688</v>
      </c>
      <c r="C274" s="513"/>
      <c r="D274" s="69" t="s">
        <v>689</v>
      </c>
      <c r="E274" s="63" t="s">
        <v>690</v>
      </c>
      <c r="F274" s="150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27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691</v>
      </c>
      <c r="C275" s="513"/>
      <c r="D275" s="69" t="s">
        <v>692</v>
      </c>
      <c r="E275" s="63" t="s">
        <v>693</v>
      </c>
      <c r="F275" s="150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27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694</v>
      </c>
      <c r="C276" s="513"/>
      <c r="D276" s="69" t="s">
        <v>182</v>
      </c>
      <c r="E276" s="63" t="s">
        <v>695</v>
      </c>
      <c r="F276" s="150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27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696</v>
      </c>
      <c r="C277" s="513"/>
      <c r="D277" s="69" t="s">
        <v>697</v>
      </c>
      <c r="E277" s="63" t="s">
        <v>698</v>
      </c>
      <c r="F277" s="156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27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699</v>
      </c>
      <c r="C278" s="513"/>
      <c r="D278" s="69" t="s">
        <v>700</v>
      </c>
      <c r="E278" s="63" t="s">
        <v>701</v>
      </c>
      <c r="F278" s="156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27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702</v>
      </c>
      <c r="C279" s="513"/>
      <c r="D279" s="69" t="s">
        <v>703</v>
      </c>
      <c r="E279" s="63" t="s">
        <v>704</v>
      </c>
      <c r="F279" s="156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27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705</v>
      </c>
      <c r="C280" s="539"/>
      <c r="D280" s="69" t="s">
        <v>706</v>
      </c>
      <c r="E280" s="63" t="s">
        <v>707</v>
      </c>
      <c r="F280" s="156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27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708</v>
      </c>
      <c r="E281" s="81" t="s">
        <v>709</v>
      </c>
      <c r="F281" s="130">
        <v>1</v>
      </c>
      <c r="G281" s="130">
        <v>0</v>
      </c>
      <c r="H281" s="130">
        <v>0</v>
      </c>
      <c r="I281" s="131">
        <f t="shared" ref="I281:K281" si="30">+I277+I278+I279+I280</f>
        <v>0</v>
      </c>
      <c r="J281" s="131">
        <f t="shared" si="30"/>
        <v>0</v>
      </c>
      <c r="K281" s="131">
        <f t="shared" si="30"/>
        <v>0</v>
      </c>
      <c r="L281" s="13"/>
      <c r="M281" s="81">
        <f t="shared" si="27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710</v>
      </c>
      <c r="C282" s="540" t="s">
        <v>711</v>
      </c>
      <c r="D282" s="69" t="s">
        <v>712</v>
      </c>
      <c r="E282" s="63" t="s">
        <v>713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27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714</v>
      </c>
      <c r="C283" s="513"/>
      <c r="D283" s="69" t="s">
        <v>715</v>
      </c>
      <c r="E283" s="63" t="s">
        <v>716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27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717</v>
      </c>
      <c r="C284" s="513"/>
      <c r="D284" s="69" t="s">
        <v>718</v>
      </c>
      <c r="E284" s="63" t="s">
        <v>719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27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720</v>
      </c>
      <c r="C285" s="513"/>
      <c r="D285" s="69" t="s">
        <v>721</v>
      </c>
      <c r="E285" s="63" t="s">
        <v>722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27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723</v>
      </c>
      <c r="C286" s="513"/>
      <c r="D286" s="69" t="s">
        <v>724</v>
      </c>
      <c r="E286" s="63" t="s">
        <v>725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27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726</v>
      </c>
      <c r="C287" s="513"/>
      <c r="D287" s="69" t="s">
        <v>727</v>
      </c>
      <c r="E287" s="63" t="s">
        <v>728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27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729</v>
      </c>
      <c r="C288" s="513"/>
      <c r="D288" s="69" t="s">
        <v>730</v>
      </c>
      <c r="E288" s="63" t="s">
        <v>731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27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514"/>
      <c r="D289" s="74" t="s">
        <v>732</v>
      </c>
      <c r="E289" s="143" t="s">
        <v>733</v>
      </c>
      <c r="F289" s="130">
        <v>13</v>
      </c>
      <c r="G289" s="130">
        <v>7</v>
      </c>
      <c r="H289" s="130">
        <v>8</v>
      </c>
      <c r="I289" s="131">
        <f t="shared" ref="I289:K289" si="31">+I285+I286+I287+I288</f>
        <v>0</v>
      </c>
      <c r="J289" s="131">
        <f t="shared" si="31"/>
        <v>0</v>
      </c>
      <c r="K289" s="131">
        <f t="shared" si="31"/>
        <v>0</v>
      </c>
      <c r="L289" s="13"/>
      <c r="M289" s="81">
        <f t="shared" si="27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A66" workbookViewId="0">
      <selection activeCell="Q28" sqref="Q28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116</v>
      </c>
      <c r="D1" s="56"/>
      <c r="E1" s="13"/>
      <c r="F1" s="13" t="s">
        <v>116</v>
      </c>
      <c r="G1" s="13"/>
      <c r="H1" s="13" t="s">
        <v>116</v>
      </c>
      <c r="I1" s="13"/>
      <c r="J1" s="13"/>
      <c r="K1" s="13" t="s">
        <v>116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548" t="s">
        <v>117</v>
      </c>
      <c r="C2" s="511"/>
      <c r="D2" s="511"/>
      <c r="E2" s="511"/>
      <c r="F2" s="511"/>
      <c r="G2" s="511"/>
      <c r="H2" s="511"/>
      <c r="I2" s="511"/>
      <c r="J2" s="511"/>
      <c r="K2" s="511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735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119</v>
      </c>
      <c r="D4" s="57" t="s">
        <v>120</v>
      </c>
      <c r="E4" s="549" t="s">
        <v>121</v>
      </c>
      <c r="F4" s="549" t="str">
        <f>SASARAN!$C$8</f>
        <v>PURWODADI</v>
      </c>
      <c r="G4" s="549" t="str">
        <f>SASARAN!$C$9</f>
        <v>POLOWIJEN</v>
      </c>
      <c r="H4" s="549" t="str">
        <f>SASARAN!$C$10</f>
        <v>BALEARJOSARI</v>
      </c>
      <c r="I4" s="549">
        <f>SASARAN!$C$11</f>
        <v>0</v>
      </c>
      <c r="J4" s="549">
        <f>SASARAN!$C$12</f>
        <v>0</v>
      </c>
      <c r="K4" s="549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122</v>
      </c>
      <c r="D5" s="59"/>
      <c r="E5" s="513"/>
      <c r="F5" s="513"/>
      <c r="G5" s="513"/>
      <c r="H5" s="513"/>
      <c r="I5" s="513"/>
      <c r="J5" s="513"/>
      <c r="K5" s="513"/>
      <c r="L5" s="13"/>
      <c r="M5" s="60" t="s">
        <v>112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514"/>
      <c r="F6" s="514"/>
      <c r="G6" s="514"/>
      <c r="H6" s="514"/>
      <c r="I6" s="514"/>
      <c r="J6" s="514"/>
      <c r="K6" s="514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123</v>
      </c>
      <c r="D9" s="69" t="s">
        <v>124</v>
      </c>
      <c r="E9" s="68" t="s">
        <v>123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125</v>
      </c>
      <c r="D10" s="74" t="s">
        <v>126</v>
      </c>
      <c r="E10" s="73" t="s">
        <v>127</v>
      </c>
      <c r="F10" s="145">
        <v>13</v>
      </c>
      <c r="G10" s="146">
        <v>9</v>
      </c>
      <c r="H10" s="91">
        <v>9</v>
      </c>
      <c r="I10" s="78"/>
      <c r="J10" s="79"/>
      <c r="K10" s="80"/>
      <c r="L10" s="13"/>
      <c r="M10" s="81">
        <f t="shared" ref="M10:M264" si="0">SUM(F10:K10)</f>
        <v>31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128</v>
      </c>
      <c r="D11" s="74" t="s">
        <v>129</v>
      </c>
      <c r="E11" s="73" t="s">
        <v>128</v>
      </c>
      <c r="F11" s="145">
        <v>114</v>
      </c>
      <c r="G11" s="146">
        <v>75</v>
      </c>
      <c r="H11" s="91">
        <v>50</v>
      </c>
      <c r="I11" s="78"/>
      <c r="J11" s="79"/>
      <c r="K11" s="80"/>
      <c r="L11" s="13"/>
      <c r="M11" s="81">
        <f t="shared" si="0"/>
        <v>239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130</v>
      </c>
      <c r="C12" s="541" t="s">
        <v>131</v>
      </c>
      <c r="D12" s="83" t="s">
        <v>132</v>
      </c>
      <c r="E12" s="57" t="s">
        <v>133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134</v>
      </c>
      <c r="C13" s="513"/>
      <c r="D13" s="83" t="s">
        <v>135</v>
      </c>
      <c r="E13" s="57" t="s">
        <v>136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137</v>
      </c>
      <c r="C14" s="513"/>
      <c r="D14" s="83" t="s">
        <v>138</v>
      </c>
      <c r="E14" s="57" t="s">
        <v>139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140</v>
      </c>
      <c r="C15" s="513"/>
      <c r="D15" s="83" t="s">
        <v>141</v>
      </c>
      <c r="E15" s="57" t="s">
        <v>142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514"/>
      <c r="D16" s="89" t="s">
        <v>143</v>
      </c>
      <c r="E16" s="90" t="s">
        <v>144</v>
      </c>
      <c r="F16" s="91">
        <f t="shared" ref="F16:K16" si="1">SUM(F12:F15)</f>
        <v>0</v>
      </c>
      <c r="G16" s="91">
        <f t="shared" si="1"/>
        <v>0</v>
      </c>
      <c r="H16" s="91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145</v>
      </c>
      <c r="C17" s="541" t="s">
        <v>146</v>
      </c>
      <c r="D17" s="94" t="s">
        <v>147</v>
      </c>
      <c r="E17" s="95" t="s">
        <v>148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149</v>
      </c>
      <c r="C18" s="513"/>
      <c r="D18" s="94" t="s">
        <v>150</v>
      </c>
      <c r="E18" s="95" t="s">
        <v>151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514"/>
      <c r="D19" s="89" t="s">
        <v>152</v>
      </c>
      <c r="E19" s="90" t="s">
        <v>153</v>
      </c>
      <c r="F19" s="91">
        <v>6</v>
      </c>
      <c r="G19" s="91">
        <v>6</v>
      </c>
      <c r="H19" s="91">
        <v>4</v>
      </c>
      <c r="I19" s="92">
        <f t="shared" ref="I19:K19" si="2">SUM(I17:I18)</f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154</v>
      </c>
      <c r="C20" s="99" t="s">
        <v>155</v>
      </c>
      <c r="D20" s="89" t="s">
        <v>156</v>
      </c>
      <c r="E20" s="90" t="s">
        <v>157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544" t="s">
        <v>158</v>
      </c>
      <c r="C21" s="541" t="s">
        <v>128</v>
      </c>
      <c r="D21" s="89" t="s">
        <v>159</v>
      </c>
      <c r="E21" s="538" t="s">
        <v>128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513"/>
      <c r="C22" s="513"/>
      <c r="D22" s="89" t="s">
        <v>160</v>
      </c>
      <c r="E22" s="513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514"/>
      <c r="C23" s="514"/>
      <c r="D23" s="89" t="s">
        <v>161</v>
      </c>
      <c r="E23" s="514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162</v>
      </c>
      <c r="C24" s="541" t="s">
        <v>163</v>
      </c>
      <c r="D24" s="83" t="s">
        <v>164</v>
      </c>
      <c r="E24" s="57" t="s">
        <v>165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166</v>
      </c>
      <c r="C25" s="513"/>
      <c r="D25" s="83" t="s">
        <v>167</v>
      </c>
      <c r="E25" s="57" t="s">
        <v>168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169</v>
      </c>
      <c r="C26" s="513"/>
      <c r="D26" s="83" t="s">
        <v>170</v>
      </c>
      <c r="E26" s="57" t="s">
        <v>171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172</v>
      </c>
      <c r="C27" s="513"/>
      <c r="D27" s="83" t="s">
        <v>173</v>
      </c>
      <c r="E27" s="57" t="s">
        <v>174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514"/>
      <c r="D28" s="89" t="s">
        <v>175</v>
      </c>
      <c r="E28" s="90" t="s">
        <v>176</v>
      </c>
      <c r="F28" s="91">
        <v>7</v>
      </c>
      <c r="G28" s="91">
        <v>7</v>
      </c>
      <c r="H28" s="91">
        <v>8</v>
      </c>
      <c r="I28" s="92">
        <f t="shared" ref="I28:K28" si="3">SUM(I24:I27)</f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22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177</v>
      </c>
      <c r="C29" s="546" t="s">
        <v>178</v>
      </c>
      <c r="D29" s="69" t="s">
        <v>179</v>
      </c>
      <c r="E29" s="102" t="s">
        <v>180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181</v>
      </c>
      <c r="C30" s="513"/>
      <c r="D30" s="69" t="s">
        <v>182</v>
      </c>
      <c r="E30" s="102" t="s">
        <v>183</v>
      </c>
      <c r="F30" s="150">
        <v>1</v>
      </c>
      <c r="G30" s="150">
        <v>0</v>
      </c>
      <c r="H30" s="150">
        <v>0</v>
      </c>
      <c r="I30" s="104"/>
      <c r="J30" s="104"/>
      <c r="K30" s="104"/>
      <c r="L30" s="100"/>
      <c r="M30" s="81">
        <f t="shared" si="0"/>
        <v>1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184</v>
      </c>
      <c r="C31" s="513"/>
      <c r="D31" s="69" t="s">
        <v>185</v>
      </c>
      <c r="E31" s="102" t="s">
        <v>186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187</v>
      </c>
      <c r="C32" s="513"/>
      <c r="D32" s="69" t="s">
        <v>188</v>
      </c>
      <c r="E32" s="102" t="s">
        <v>189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190</v>
      </c>
      <c r="C33" s="513"/>
      <c r="D33" s="69" t="s">
        <v>191</v>
      </c>
      <c r="E33" s="102" t="s">
        <v>192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193</v>
      </c>
      <c r="C34" s="513"/>
      <c r="D34" s="69" t="s">
        <v>194</v>
      </c>
      <c r="E34" s="102" t="s">
        <v>195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196</v>
      </c>
      <c r="C35" s="514"/>
      <c r="D35" s="69" t="s">
        <v>197</v>
      </c>
      <c r="E35" s="102" t="s">
        <v>198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199</v>
      </c>
      <c r="C36" s="541" t="s">
        <v>200</v>
      </c>
      <c r="D36" s="83" t="s">
        <v>201</v>
      </c>
      <c r="E36" s="57" t="s">
        <v>202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203</v>
      </c>
      <c r="C37" s="513"/>
      <c r="D37" s="83" t="s">
        <v>204</v>
      </c>
      <c r="E37" s="57" t="s">
        <v>205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206</v>
      </c>
      <c r="C38" s="513"/>
      <c r="D38" s="83" t="s">
        <v>207</v>
      </c>
      <c r="E38" s="57" t="s">
        <v>208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209</v>
      </c>
      <c r="C39" s="513"/>
      <c r="D39" s="83" t="s">
        <v>210</v>
      </c>
      <c r="E39" s="57" t="s">
        <v>211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514"/>
      <c r="D40" s="89" t="s">
        <v>212</v>
      </c>
      <c r="E40" s="90" t="s">
        <v>200</v>
      </c>
      <c r="F40" s="91">
        <v>1</v>
      </c>
      <c r="G40" s="91">
        <v>1</v>
      </c>
      <c r="H40" s="91">
        <v>1</v>
      </c>
      <c r="I40" s="92">
        <f t="shared" ref="I40:K40" si="4">+I36+I37+I38+I39</f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547" t="s">
        <v>213</v>
      </c>
      <c r="C41" s="541" t="s">
        <v>214</v>
      </c>
      <c r="D41" s="83" t="s">
        <v>215</v>
      </c>
      <c r="E41" s="57" t="s">
        <v>216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514"/>
      <c r="C42" s="513"/>
      <c r="D42" s="83" t="s">
        <v>217</v>
      </c>
      <c r="E42" s="57" t="s">
        <v>218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547" t="s">
        <v>219</v>
      </c>
      <c r="C43" s="513"/>
      <c r="D43" s="83" t="s">
        <v>220</v>
      </c>
      <c r="E43" s="57" t="s">
        <v>221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514"/>
      <c r="C44" s="513"/>
      <c r="D44" s="83" t="s">
        <v>222</v>
      </c>
      <c r="E44" s="57" t="s">
        <v>223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514"/>
      <c r="D45" s="89" t="s">
        <v>224</v>
      </c>
      <c r="E45" s="90" t="s">
        <v>214</v>
      </c>
      <c r="F45" s="91">
        <v>1</v>
      </c>
      <c r="G45" s="91">
        <v>1</v>
      </c>
      <c r="H45" s="91">
        <v>1</v>
      </c>
      <c r="I45" s="92">
        <f t="shared" ref="I45:K45" si="5">+I41+I42+I43+I44</f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538">
        <v>4</v>
      </c>
      <c r="C46" s="538" t="s">
        <v>225</v>
      </c>
      <c r="D46" s="89" t="s">
        <v>226</v>
      </c>
      <c r="E46" s="90" t="s">
        <v>227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513"/>
      <c r="C47" s="513"/>
      <c r="D47" s="89" t="s">
        <v>228</v>
      </c>
      <c r="E47" s="90" t="s">
        <v>229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514"/>
      <c r="C48" s="514"/>
      <c r="D48" s="89" t="s">
        <v>230</v>
      </c>
      <c r="E48" s="90" t="s">
        <v>231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538" t="s">
        <v>232</v>
      </c>
      <c r="C49" s="541" t="s">
        <v>233</v>
      </c>
      <c r="D49" s="89" t="s">
        <v>234</v>
      </c>
      <c r="E49" s="90" t="s">
        <v>235</v>
      </c>
      <c r="F49" s="152">
        <v>1</v>
      </c>
      <c r="G49" s="152">
        <v>1</v>
      </c>
      <c r="H49" s="152">
        <v>0</v>
      </c>
      <c r="I49" s="112"/>
      <c r="J49" s="112"/>
      <c r="K49" s="112"/>
      <c r="L49" s="13"/>
      <c r="M49" s="81">
        <f t="shared" si="0"/>
        <v>2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513"/>
      <c r="C50" s="513"/>
      <c r="D50" s="89" t="s">
        <v>236</v>
      </c>
      <c r="E50" s="90" t="s">
        <v>237</v>
      </c>
      <c r="F50" s="152">
        <v>0</v>
      </c>
      <c r="G50" s="152">
        <v>1</v>
      </c>
      <c r="H50" s="152">
        <v>0</v>
      </c>
      <c r="I50" s="112"/>
      <c r="J50" s="112"/>
      <c r="K50" s="112"/>
      <c r="L50" s="13"/>
      <c r="M50" s="81">
        <f t="shared" si="0"/>
        <v>1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513"/>
      <c r="C51" s="513"/>
      <c r="D51" s="74" t="s">
        <v>238</v>
      </c>
      <c r="E51" s="102" t="s">
        <v>239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513"/>
      <c r="C52" s="513"/>
      <c r="D52" s="89" t="s">
        <v>240</v>
      </c>
      <c r="E52" s="90" t="s">
        <v>241</v>
      </c>
      <c r="F52" s="152">
        <v>0</v>
      </c>
      <c r="G52" s="152">
        <v>10</v>
      </c>
      <c r="H52" s="152">
        <v>0</v>
      </c>
      <c r="I52" s="112"/>
      <c r="J52" s="112"/>
      <c r="K52" s="112"/>
      <c r="L52" s="13"/>
      <c r="M52" s="81">
        <f t="shared" si="0"/>
        <v>10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514"/>
      <c r="C53" s="513"/>
      <c r="D53" s="89" t="s">
        <v>242</v>
      </c>
      <c r="E53" s="90" t="s">
        <v>243</v>
      </c>
      <c r="F53" s="152">
        <v>0</v>
      </c>
      <c r="G53" s="152">
        <v>10</v>
      </c>
      <c r="H53" s="152">
        <v>0</v>
      </c>
      <c r="I53" s="112"/>
      <c r="J53" s="112"/>
      <c r="K53" s="112"/>
      <c r="L53" s="13"/>
      <c r="M53" s="81">
        <f t="shared" si="0"/>
        <v>10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538" t="s">
        <v>244</v>
      </c>
      <c r="C54" s="513"/>
      <c r="D54" s="83" t="s">
        <v>245</v>
      </c>
      <c r="E54" s="57" t="s">
        <v>246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513"/>
      <c r="C55" s="513"/>
      <c r="D55" s="83" t="s">
        <v>247</v>
      </c>
      <c r="E55" s="57" t="s">
        <v>248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513"/>
      <c r="C56" s="513"/>
      <c r="D56" s="83" t="s">
        <v>249</v>
      </c>
      <c r="E56" s="57" t="s">
        <v>250</v>
      </c>
      <c r="F56" s="149">
        <v>0</v>
      </c>
      <c r="G56" s="149">
        <v>1</v>
      </c>
      <c r="H56" s="149">
        <v>0</v>
      </c>
      <c r="I56" s="97"/>
      <c r="J56" s="97"/>
      <c r="K56" s="97"/>
      <c r="L56" s="13"/>
      <c r="M56" s="81">
        <f t="shared" si="0"/>
        <v>1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513"/>
      <c r="C57" s="513"/>
      <c r="D57" s="83" t="s">
        <v>251</v>
      </c>
      <c r="E57" s="57" t="s">
        <v>252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514"/>
      <c r="C58" s="514"/>
      <c r="D58" s="89" t="s">
        <v>253</v>
      </c>
      <c r="E58" s="90" t="s">
        <v>254</v>
      </c>
      <c r="F58" s="91">
        <v>0</v>
      </c>
      <c r="G58" s="91">
        <v>1</v>
      </c>
      <c r="H58" s="91">
        <v>0</v>
      </c>
      <c r="I58" s="92">
        <f t="shared" ref="I58:K58" si="6">+I54+I55+I56+I57</f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1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544" t="s">
        <v>255</v>
      </c>
      <c r="C59" s="541" t="s">
        <v>256</v>
      </c>
      <c r="D59" s="83" t="s">
        <v>257</v>
      </c>
      <c r="E59" s="57" t="s">
        <v>258</v>
      </c>
      <c r="F59" s="149">
        <v>0</v>
      </c>
      <c r="G59" s="149">
        <v>0</v>
      </c>
      <c r="H59" s="149">
        <v>0</v>
      </c>
      <c r="I59" s="84"/>
      <c r="J59" s="84"/>
      <c r="K59" s="84"/>
      <c r="L59" s="13"/>
      <c r="M59" s="81">
        <f t="shared" si="0"/>
        <v>0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513"/>
      <c r="C60" s="513"/>
      <c r="D60" s="83" t="s">
        <v>259</v>
      </c>
      <c r="E60" s="57" t="s">
        <v>260</v>
      </c>
      <c r="F60" s="149">
        <v>0</v>
      </c>
      <c r="G60" s="149">
        <v>0</v>
      </c>
      <c r="H60" s="149">
        <v>0</v>
      </c>
      <c r="I60" s="84"/>
      <c r="J60" s="84"/>
      <c r="K60" s="84"/>
      <c r="L60" s="13"/>
      <c r="M60" s="81">
        <f t="shared" si="0"/>
        <v>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513"/>
      <c r="C61" s="513"/>
      <c r="D61" s="83" t="s">
        <v>261</v>
      </c>
      <c r="E61" s="57" t="s">
        <v>262</v>
      </c>
      <c r="F61" s="149">
        <v>0</v>
      </c>
      <c r="G61" s="149">
        <v>0</v>
      </c>
      <c r="H61" s="149">
        <v>0</v>
      </c>
      <c r="I61" s="84"/>
      <c r="J61" s="84"/>
      <c r="K61" s="84"/>
      <c r="L61" s="13"/>
      <c r="M61" s="81">
        <f t="shared" si="0"/>
        <v>0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514"/>
      <c r="C62" s="513"/>
      <c r="D62" s="83" t="s">
        <v>263</v>
      </c>
      <c r="E62" s="57" t="s">
        <v>264</v>
      </c>
      <c r="F62" s="149">
        <v>0</v>
      </c>
      <c r="G62" s="149">
        <v>0</v>
      </c>
      <c r="H62" s="149">
        <v>0</v>
      </c>
      <c r="I62" s="84"/>
      <c r="J62" s="84"/>
      <c r="K62" s="84"/>
      <c r="L62" s="13"/>
      <c r="M62" s="81">
        <f t="shared" si="0"/>
        <v>0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544" t="s">
        <v>265</v>
      </c>
      <c r="C63" s="513"/>
      <c r="D63" s="83" t="s">
        <v>266</v>
      </c>
      <c r="E63" s="57" t="s">
        <v>267</v>
      </c>
      <c r="F63" s="149">
        <v>0</v>
      </c>
      <c r="G63" s="149">
        <v>0</v>
      </c>
      <c r="H63" s="149">
        <v>0</v>
      </c>
      <c r="I63" s="84"/>
      <c r="J63" s="84"/>
      <c r="K63" s="84"/>
      <c r="L63" s="13"/>
      <c r="M63" s="81">
        <f t="shared" si="0"/>
        <v>0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514"/>
      <c r="C64" s="513"/>
      <c r="D64" s="83" t="s">
        <v>268</v>
      </c>
      <c r="E64" s="57" t="s">
        <v>269</v>
      </c>
      <c r="F64" s="149">
        <v>0</v>
      </c>
      <c r="G64" s="149">
        <v>0</v>
      </c>
      <c r="H64" s="149">
        <v>0</v>
      </c>
      <c r="I64" s="84"/>
      <c r="J64" s="84"/>
      <c r="K64" s="84"/>
      <c r="L64" s="13"/>
      <c r="M64" s="81">
        <f t="shared" si="0"/>
        <v>0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544" t="s">
        <v>270</v>
      </c>
      <c r="C65" s="513"/>
      <c r="D65" s="83" t="s">
        <v>271</v>
      </c>
      <c r="E65" s="57" t="s">
        <v>272</v>
      </c>
      <c r="F65" s="149">
        <v>0</v>
      </c>
      <c r="G65" s="149">
        <v>0</v>
      </c>
      <c r="H65" s="149">
        <v>0</v>
      </c>
      <c r="I65" s="84"/>
      <c r="J65" s="84"/>
      <c r="K65" s="84"/>
      <c r="L65" s="13"/>
      <c r="M65" s="81">
        <f t="shared" si="0"/>
        <v>0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514"/>
      <c r="C66" s="513"/>
      <c r="D66" s="83" t="s">
        <v>273</v>
      </c>
      <c r="E66" s="57" t="s">
        <v>274</v>
      </c>
      <c r="F66" s="149">
        <v>0</v>
      </c>
      <c r="G66" s="149">
        <v>0</v>
      </c>
      <c r="H66" s="149">
        <v>0</v>
      </c>
      <c r="I66" s="84"/>
      <c r="J66" s="84"/>
      <c r="K66" s="84"/>
      <c r="L66" s="13"/>
      <c r="M66" s="81">
        <f t="shared" si="0"/>
        <v>0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544" t="s">
        <v>275</v>
      </c>
      <c r="C67" s="513"/>
      <c r="D67" s="83" t="s">
        <v>276</v>
      </c>
      <c r="E67" s="57" t="s">
        <v>277</v>
      </c>
      <c r="F67" s="149">
        <v>0</v>
      </c>
      <c r="G67" s="149">
        <v>0</v>
      </c>
      <c r="H67" s="149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514"/>
      <c r="C68" s="513"/>
      <c r="D68" s="83" t="s">
        <v>278</v>
      </c>
      <c r="E68" s="57" t="s">
        <v>279</v>
      </c>
      <c r="F68" s="149">
        <v>0</v>
      </c>
      <c r="G68" s="149">
        <v>0</v>
      </c>
      <c r="H68" s="149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544" t="s">
        <v>280</v>
      </c>
      <c r="C69" s="513"/>
      <c r="D69" s="83" t="s">
        <v>281</v>
      </c>
      <c r="E69" s="57" t="s">
        <v>282</v>
      </c>
      <c r="F69" s="149">
        <v>0</v>
      </c>
      <c r="G69" s="149">
        <v>0</v>
      </c>
      <c r="H69" s="149">
        <v>0</v>
      </c>
      <c r="I69" s="84"/>
      <c r="J69" s="84"/>
      <c r="K69" s="84"/>
      <c r="L69" s="13"/>
      <c r="M69" s="81">
        <f t="shared" si="0"/>
        <v>0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514"/>
      <c r="C70" s="513"/>
      <c r="D70" s="83" t="s">
        <v>283</v>
      </c>
      <c r="E70" s="57" t="s">
        <v>284</v>
      </c>
      <c r="F70" s="149">
        <v>0</v>
      </c>
      <c r="G70" s="149">
        <v>0</v>
      </c>
      <c r="H70" s="149">
        <v>0</v>
      </c>
      <c r="I70" s="84"/>
      <c r="J70" s="84"/>
      <c r="K70" s="84"/>
      <c r="L70" s="13"/>
      <c r="M70" s="81">
        <f t="shared" si="0"/>
        <v>0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544" t="s">
        <v>285</v>
      </c>
      <c r="C71" s="513"/>
      <c r="D71" s="83" t="s">
        <v>286</v>
      </c>
      <c r="E71" s="57" t="s">
        <v>287</v>
      </c>
      <c r="F71" s="149">
        <v>0</v>
      </c>
      <c r="G71" s="149">
        <v>0</v>
      </c>
      <c r="H71" s="149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514"/>
      <c r="C72" s="513"/>
      <c r="D72" s="83" t="s">
        <v>288</v>
      </c>
      <c r="E72" s="57" t="s">
        <v>289</v>
      </c>
      <c r="F72" s="149">
        <v>0</v>
      </c>
      <c r="G72" s="149">
        <v>0</v>
      </c>
      <c r="H72" s="149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544" t="s">
        <v>290</v>
      </c>
      <c r="C73" s="513"/>
      <c r="D73" s="83" t="s">
        <v>291</v>
      </c>
      <c r="E73" s="57" t="s">
        <v>287</v>
      </c>
      <c r="F73" s="149">
        <v>0</v>
      </c>
      <c r="G73" s="149">
        <v>0</v>
      </c>
      <c r="H73" s="149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514"/>
      <c r="C74" s="513"/>
      <c r="D74" s="83" t="s">
        <v>292</v>
      </c>
      <c r="E74" s="57" t="s">
        <v>289</v>
      </c>
      <c r="F74" s="149">
        <v>0</v>
      </c>
      <c r="G74" s="149">
        <v>0</v>
      </c>
      <c r="H74" s="149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544" t="s">
        <v>293</v>
      </c>
      <c r="C75" s="513"/>
      <c r="D75" s="83" t="s">
        <v>294</v>
      </c>
      <c r="E75" s="57" t="s">
        <v>295</v>
      </c>
      <c r="F75" s="149">
        <v>0</v>
      </c>
      <c r="G75" s="149">
        <v>0</v>
      </c>
      <c r="H75" s="149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514"/>
      <c r="C76" s="513"/>
      <c r="D76" s="83" t="s">
        <v>296</v>
      </c>
      <c r="E76" s="57" t="s">
        <v>297</v>
      </c>
      <c r="F76" s="149">
        <v>0</v>
      </c>
      <c r="G76" s="149">
        <v>0</v>
      </c>
      <c r="H76" s="149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544" t="s">
        <v>298</v>
      </c>
      <c r="C77" s="513"/>
      <c r="D77" s="83" t="s">
        <v>299</v>
      </c>
      <c r="E77" s="57" t="s">
        <v>300</v>
      </c>
      <c r="F77" s="149">
        <v>0</v>
      </c>
      <c r="G77" s="149">
        <v>0</v>
      </c>
      <c r="H77" s="149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514"/>
      <c r="C78" s="513"/>
      <c r="D78" s="83" t="s">
        <v>301</v>
      </c>
      <c r="E78" s="57" t="s">
        <v>302</v>
      </c>
      <c r="F78" s="149">
        <v>0</v>
      </c>
      <c r="G78" s="149">
        <v>0</v>
      </c>
      <c r="H78" s="149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544" t="s">
        <v>303</v>
      </c>
      <c r="C79" s="513"/>
      <c r="D79" s="83" t="s">
        <v>304</v>
      </c>
      <c r="E79" s="57" t="s">
        <v>305</v>
      </c>
      <c r="F79" s="149">
        <v>0</v>
      </c>
      <c r="G79" s="149">
        <v>0</v>
      </c>
      <c r="H79" s="149">
        <v>0</v>
      </c>
      <c r="I79" s="84"/>
      <c r="J79" s="84"/>
      <c r="K79" s="84"/>
      <c r="L79" s="13"/>
      <c r="M79" s="81">
        <f t="shared" si="0"/>
        <v>0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514"/>
      <c r="C80" s="513"/>
      <c r="D80" s="83" t="s">
        <v>306</v>
      </c>
      <c r="E80" s="57" t="s">
        <v>307</v>
      </c>
      <c r="F80" s="149">
        <v>0</v>
      </c>
      <c r="G80" s="149">
        <v>0</v>
      </c>
      <c r="H80" s="149">
        <v>0</v>
      </c>
      <c r="I80" s="84"/>
      <c r="J80" s="84"/>
      <c r="K80" s="84"/>
      <c r="L80" s="13"/>
      <c r="M80" s="81">
        <f t="shared" si="0"/>
        <v>0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544" t="s">
        <v>308</v>
      </c>
      <c r="C81" s="513"/>
      <c r="D81" s="83" t="s">
        <v>309</v>
      </c>
      <c r="E81" s="57" t="s">
        <v>310</v>
      </c>
      <c r="F81" s="149">
        <v>0</v>
      </c>
      <c r="G81" s="149">
        <v>0</v>
      </c>
      <c r="H81" s="149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514"/>
      <c r="C82" s="513"/>
      <c r="D82" s="83" t="s">
        <v>311</v>
      </c>
      <c r="E82" s="57" t="s">
        <v>312</v>
      </c>
      <c r="F82" s="149">
        <v>0</v>
      </c>
      <c r="G82" s="149">
        <v>0</v>
      </c>
      <c r="H82" s="149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544" t="s">
        <v>313</v>
      </c>
      <c r="C83" s="513"/>
      <c r="D83" s="83" t="s">
        <v>314</v>
      </c>
      <c r="E83" s="57" t="s">
        <v>315</v>
      </c>
      <c r="F83" s="149">
        <v>0</v>
      </c>
      <c r="G83" s="149">
        <v>0</v>
      </c>
      <c r="H83" s="149">
        <v>0</v>
      </c>
      <c r="I83" s="84"/>
      <c r="J83" s="84"/>
      <c r="K83" s="84"/>
      <c r="L83" s="13"/>
      <c r="M83" s="81">
        <f t="shared" si="0"/>
        <v>0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514"/>
      <c r="C84" s="513"/>
      <c r="D84" s="83" t="s">
        <v>316</v>
      </c>
      <c r="E84" s="57" t="s">
        <v>317</v>
      </c>
      <c r="F84" s="149">
        <v>0</v>
      </c>
      <c r="G84" s="149">
        <v>0</v>
      </c>
      <c r="H84" s="149">
        <v>0</v>
      </c>
      <c r="I84" s="84"/>
      <c r="J84" s="84"/>
      <c r="K84" s="84"/>
      <c r="L84" s="13"/>
      <c r="M84" s="81">
        <f t="shared" si="0"/>
        <v>0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544" t="s">
        <v>318</v>
      </c>
      <c r="C85" s="513"/>
      <c r="D85" s="83" t="s">
        <v>319</v>
      </c>
      <c r="E85" s="57" t="s">
        <v>320</v>
      </c>
      <c r="F85" s="149">
        <v>1</v>
      </c>
      <c r="G85" s="149">
        <v>0</v>
      </c>
      <c r="H85" s="149">
        <v>0</v>
      </c>
      <c r="I85" s="84"/>
      <c r="J85" s="84"/>
      <c r="K85" s="84"/>
      <c r="L85" s="13"/>
      <c r="M85" s="81">
        <f t="shared" si="0"/>
        <v>1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514"/>
      <c r="C86" s="513"/>
      <c r="D86" s="83" t="s">
        <v>321</v>
      </c>
      <c r="E86" s="57" t="s">
        <v>322</v>
      </c>
      <c r="F86" s="149">
        <v>30</v>
      </c>
      <c r="G86" s="149">
        <v>0</v>
      </c>
      <c r="H86" s="149">
        <v>0</v>
      </c>
      <c r="I86" s="84"/>
      <c r="J86" s="84"/>
      <c r="K86" s="84"/>
      <c r="L86" s="13"/>
      <c r="M86" s="81">
        <f t="shared" si="0"/>
        <v>30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544" t="s">
        <v>323</v>
      </c>
      <c r="C87" s="513"/>
      <c r="D87" s="83" t="s">
        <v>324</v>
      </c>
      <c r="E87" s="57" t="s">
        <v>325</v>
      </c>
      <c r="F87" s="149">
        <v>1</v>
      </c>
      <c r="G87" s="149">
        <v>1</v>
      </c>
      <c r="H87" s="149">
        <v>1</v>
      </c>
      <c r="I87" s="84"/>
      <c r="J87" s="84"/>
      <c r="K87" s="84"/>
      <c r="L87" s="13"/>
      <c r="M87" s="81">
        <f t="shared" si="0"/>
        <v>3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514"/>
      <c r="C88" s="513"/>
      <c r="D88" s="83" t="s">
        <v>326</v>
      </c>
      <c r="E88" s="57" t="s">
        <v>327</v>
      </c>
      <c r="F88" s="149">
        <v>20</v>
      </c>
      <c r="G88" s="149">
        <v>20</v>
      </c>
      <c r="H88" s="149">
        <v>20</v>
      </c>
      <c r="I88" s="84"/>
      <c r="J88" s="84"/>
      <c r="K88" s="84"/>
      <c r="L88" s="13"/>
      <c r="M88" s="81">
        <f t="shared" si="0"/>
        <v>60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544" t="s">
        <v>328</v>
      </c>
      <c r="C89" s="513"/>
      <c r="D89" s="83" t="s">
        <v>329</v>
      </c>
      <c r="E89" s="57" t="s">
        <v>330</v>
      </c>
      <c r="F89" s="149">
        <v>1</v>
      </c>
      <c r="G89" s="149">
        <v>0</v>
      </c>
      <c r="H89" s="149">
        <v>0</v>
      </c>
      <c r="I89" s="84"/>
      <c r="J89" s="84"/>
      <c r="K89" s="84"/>
      <c r="L89" s="13"/>
      <c r="M89" s="81">
        <f t="shared" si="0"/>
        <v>1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514"/>
      <c r="C90" s="513"/>
      <c r="D90" s="83" t="s">
        <v>331</v>
      </c>
      <c r="E90" s="57" t="s">
        <v>332</v>
      </c>
      <c r="F90" s="149">
        <v>30</v>
      </c>
      <c r="G90" s="149">
        <v>0</v>
      </c>
      <c r="H90" s="149">
        <v>0</v>
      </c>
      <c r="I90" s="84"/>
      <c r="J90" s="84"/>
      <c r="K90" s="84"/>
      <c r="L90" s="13"/>
      <c r="M90" s="81">
        <f t="shared" si="0"/>
        <v>30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538">
        <v>6</v>
      </c>
      <c r="C91" s="513"/>
      <c r="D91" s="89" t="s">
        <v>333</v>
      </c>
      <c r="E91" s="90" t="s">
        <v>334</v>
      </c>
      <c r="F91" s="91">
        <v>3</v>
      </c>
      <c r="G91" s="91">
        <v>1</v>
      </c>
      <c r="H91" s="91">
        <v>1</v>
      </c>
      <c r="I91" s="92">
        <f t="shared" ref="I91:K91" si="7">I59+I61+I63+I65+I67+I69+I71+I73+I75+I77+I79+I81+I83+I85+I87+I89</f>
        <v>0</v>
      </c>
      <c r="J91" s="92">
        <f t="shared" si="7"/>
        <v>0</v>
      </c>
      <c r="K91" s="92">
        <f t="shared" si="7"/>
        <v>0</v>
      </c>
      <c r="L91" s="13"/>
      <c r="M91" s="81">
        <f t="shared" si="0"/>
        <v>5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514"/>
      <c r="C92" s="514"/>
      <c r="D92" s="89" t="s">
        <v>335</v>
      </c>
      <c r="E92" s="90" t="s">
        <v>336</v>
      </c>
      <c r="F92" s="91">
        <v>80</v>
      </c>
      <c r="G92" s="91">
        <v>20</v>
      </c>
      <c r="H92" s="91">
        <v>20</v>
      </c>
      <c r="I92" s="92">
        <f t="shared" ref="I92:K92" si="8">+I60+I62+I64+I66+I68+I70+I72+I74+I76+I78+I80+I82+I84+I86+I88+I90</f>
        <v>0</v>
      </c>
      <c r="J92" s="92">
        <f t="shared" si="8"/>
        <v>0</v>
      </c>
      <c r="K92" s="92">
        <f t="shared" si="8"/>
        <v>0</v>
      </c>
      <c r="L92" s="13"/>
      <c r="M92" s="81">
        <f t="shared" si="0"/>
        <v>120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544" t="s">
        <v>337</v>
      </c>
      <c r="C93" s="541" t="s">
        <v>338</v>
      </c>
      <c r="D93" s="83" t="s">
        <v>257</v>
      </c>
      <c r="E93" s="57" t="s">
        <v>258</v>
      </c>
      <c r="F93" s="149">
        <v>2</v>
      </c>
      <c r="G93" s="149">
        <v>2</v>
      </c>
      <c r="H93" s="149">
        <v>2</v>
      </c>
      <c r="I93" s="84"/>
      <c r="J93" s="84"/>
      <c r="K93" s="84"/>
      <c r="L93" s="13"/>
      <c r="M93" s="81">
        <f t="shared" si="0"/>
        <v>6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513"/>
      <c r="C94" s="513"/>
      <c r="D94" s="83" t="s">
        <v>259</v>
      </c>
      <c r="E94" s="57" t="s">
        <v>260</v>
      </c>
      <c r="F94" s="149">
        <v>35</v>
      </c>
      <c r="G94" s="149">
        <v>35</v>
      </c>
      <c r="H94" s="149">
        <v>35</v>
      </c>
      <c r="I94" s="84"/>
      <c r="J94" s="84"/>
      <c r="K94" s="84"/>
      <c r="L94" s="13"/>
      <c r="M94" s="81">
        <f t="shared" si="0"/>
        <v>105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513"/>
      <c r="C95" s="513"/>
      <c r="D95" s="83" t="s">
        <v>261</v>
      </c>
      <c r="E95" s="57" t="s">
        <v>262</v>
      </c>
      <c r="F95" s="149">
        <v>0</v>
      </c>
      <c r="G95" s="149">
        <v>0</v>
      </c>
      <c r="H95" s="149">
        <v>0</v>
      </c>
      <c r="I95" s="84"/>
      <c r="J95" s="84"/>
      <c r="K95" s="84"/>
      <c r="L95" s="13"/>
      <c r="M95" s="81">
        <f t="shared" si="0"/>
        <v>0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514"/>
      <c r="C96" s="513"/>
      <c r="D96" s="83" t="s">
        <v>263</v>
      </c>
      <c r="E96" s="57" t="s">
        <v>264</v>
      </c>
      <c r="F96" s="149">
        <v>0</v>
      </c>
      <c r="G96" s="149">
        <v>0</v>
      </c>
      <c r="H96" s="149">
        <v>0</v>
      </c>
      <c r="I96" s="84"/>
      <c r="J96" s="84"/>
      <c r="K96" s="84"/>
      <c r="L96" s="13"/>
      <c r="M96" s="81">
        <f t="shared" si="0"/>
        <v>0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544" t="s">
        <v>339</v>
      </c>
      <c r="C97" s="513"/>
      <c r="D97" s="83" t="s">
        <v>266</v>
      </c>
      <c r="E97" s="57" t="s">
        <v>267</v>
      </c>
      <c r="F97" s="149">
        <v>0</v>
      </c>
      <c r="G97" s="149">
        <v>0</v>
      </c>
      <c r="H97" s="149">
        <v>0</v>
      </c>
      <c r="I97" s="84"/>
      <c r="J97" s="84"/>
      <c r="K97" s="84"/>
      <c r="L97" s="13"/>
      <c r="M97" s="81">
        <f t="shared" si="0"/>
        <v>0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514"/>
      <c r="C98" s="513"/>
      <c r="D98" s="83" t="s">
        <v>268</v>
      </c>
      <c r="E98" s="57" t="s">
        <v>269</v>
      </c>
      <c r="F98" s="149">
        <v>0</v>
      </c>
      <c r="G98" s="149">
        <v>0</v>
      </c>
      <c r="H98" s="149">
        <v>0</v>
      </c>
      <c r="I98" s="84"/>
      <c r="J98" s="84"/>
      <c r="K98" s="84"/>
      <c r="L98" s="13"/>
      <c r="M98" s="81">
        <f t="shared" si="0"/>
        <v>0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544" t="s">
        <v>340</v>
      </c>
      <c r="C99" s="513"/>
      <c r="D99" s="83" t="s">
        <v>271</v>
      </c>
      <c r="E99" s="57" t="s">
        <v>272</v>
      </c>
      <c r="F99" s="149">
        <v>0</v>
      </c>
      <c r="G99" s="149">
        <v>0</v>
      </c>
      <c r="H99" s="149">
        <v>0</v>
      </c>
      <c r="I99" s="84"/>
      <c r="J99" s="84"/>
      <c r="K99" s="84"/>
      <c r="L99" s="13"/>
      <c r="M99" s="81">
        <f t="shared" si="0"/>
        <v>0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514"/>
      <c r="C100" s="513"/>
      <c r="D100" s="83" t="s">
        <v>273</v>
      </c>
      <c r="E100" s="57" t="s">
        <v>274</v>
      </c>
      <c r="F100" s="149">
        <v>0</v>
      </c>
      <c r="G100" s="149">
        <v>0</v>
      </c>
      <c r="H100" s="149">
        <v>0</v>
      </c>
      <c r="I100" s="84"/>
      <c r="J100" s="84"/>
      <c r="K100" s="84"/>
      <c r="L100" s="13"/>
      <c r="M100" s="81">
        <f t="shared" si="0"/>
        <v>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544" t="s">
        <v>341</v>
      </c>
      <c r="C101" s="513"/>
      <c r="D101" s="83" t="s">
        <v>276</v>
      </c>
      <c r="E101" s="57" t="s">
        <v>277</v>
      </c>
      <c r="F101" s="149">
        <v>0</v>
      </c>
      <c r="G101" s="149">
        <v>0</v>
      </c>
      <c r="H101" s="149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514"/>
      <c r="C102" s="513"/>
      <c r="D102" s="83" t="s">
        <v>278</v>
      </c>
      <c r="E102" s="57" t="s">
        <v>279</v>
      </c>
      <c r="F102" s="149">
        <v>0</v>
      </c>
      <c r="G102" s="149">
        <v>0</v>
      </c>
      <c r="H102" s="149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544" t="s">
        <v>342</v>
      </c>
      <c r="C103" s="513"/>
      <c r="D103" s="83" t="s">
        <v>281</v>
      </c>
      <c r="E103" s="57" t="s">
        <v>282</v>
      </c>
      <c r="F103" s="149">
        <v>0</v>
      </c>
      <c r="G103" s="149">
        <v>0</v>
      </c>
      <c r="H103" s="149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514"/>
      <c r="C104" s="513"/>
      <c r="D104" s="83" t="s">
        <v>283</v>
      </c>
      <c r="E104" s="57" t="s">
        <v>284</v>
      </c>
      <c r="F104" s="149">
        <v>0</v>
      </c>
      <c r="G104" s="149">
        <v>0</v>
      </c>
      <c r="H104" s="149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544" t="s">
        <v>343</v>
      </c>
      <c r="C105" s="513"/>
      <c r="D105" s="83" t="s">
        <v>286</v>
      </c>
      <c r="E105" s="57" t="s">
        <v>287</v>
      </c>
      <c r="F105" s="149">
        <v>0</v>
      </c>
      <c r="G105" s="149">
        <v>0</v>
      </c>
      <c r="H105" s="149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514"/>
      <c r="C106" s="513"/>
      <c r="D106" s="83" t="s">
        <v>288</v>
      </c>
      <c r="E106" s="57" t="s">
        <v>289</v>
      </c>
      <c r="F106" s="149">
        <v>0</v>
      </c>
      <c r="G106" s="149">
        <v>0</v>
      </c>
      <c r="H106" s="149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544" t="s">
        <v>344</v>
      </c>
      <c r="C107" s="513"/>
      <c r="D107" s="83" t="s">
        <v>291</v>
      </c>
      <c r="E107" s="57" t="s">
        <v>287</v>
      </c>
      <c r="F107" s="149">
        <v>0</v>
      </c>
      <c r="G107" s="149">
        <v>0</v>
      </c>
      <c r="H107" s="149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514"/>
      <c r="C108" s="513"/>
      <c r="D108" s="83" t="s">
        <v>292</v>
      </c>
      <c r="E108" s="57" t="s">
        <v>289</v>
      </c>
      <c r="F108" s="149">
        <v>0</v>
      </c>
      <c r="G108" s="149">
        <v>0</v>
      </c>
      <c r="H108" s="149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544" t="s">
        <v>345</v>
      </c>
      <c r="C109" s="513"/>
      <c r="D109" s="83" t="s">
        <v>294</v>
      </c>
      <c r="E109" s="57" t="s">
        <v>295</v>
      </c>
      <c r="F109" s="149">
        <v>0</v>
      </c>
      <c r="G109" s="149">
        <v>0</v>
      </c>
      <c r="H109" s="149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514"/>
      <c r="C110" s="513"/>
      <c r="D110" s="83" t="s">
        <v>296</v>
      </c>
      <c r="E110" s="57" t="s">
        <v>297</v>
      </c>
      <c r="F110" s="149">
        <v>0</v>
      </c>
      <c r="G110" s="149">
        <v>0</v>
      </c>
      <c r="H110" s="149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544" t="s">
        <v>346</v>
      </c>
      <c r="C111" s="513"/>
      <c r="D111" s="83" t="s">
        <v>299</v>
      </c>
      <c r="E111" s="57" t="s">
        <v>300</v>
      </c>
      <c r="F111" s="149">
        <v>0</v>
      </c>
      <c r="G111" s="149">
        <v>0</v>
      </c>
      <c r="H111" s="149">
        <v>0</v>
      </c>
      <c r="I111" s="84"/>
      <c r="J111" s="84"/>
      <c r="K111" s="84"/>
      <c r="L111" s="13"/>
      <c r="M111" s="81">
        <f t="shared" si="0"/>
        <v>0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514"/>
      <c r="C112" s="513"/>
      <c r="D112" s="83" t="s">
        <v>301</v>
      </c>
      <c r="E112" s="57" t="s">
        <v>302</v>
      </c>
      <c r="F112" s="149">
        <v>0</v>
      </c>
      <c r="G112" s="149">
        <v>0</v>
      </c>
      <c r="H112" s="149">
        <v>0</v>
      </c>
      <c r="I112" s="84"/>
      <c r="J112" s="84"/>
      <c r="K112" s="84"/>
      <c r="L112" s="13"/>
      <c r="M112" s="81">
        <f t="shared" si="0"/>
        <v>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544" t="s">
        <v>347</v>
      </c>
      <c r="C113" s="513"/>
      <c r="D113" s="83" t="s">
        <v>304</v>
      </c>
      <c r="E113" s="57" t="s">
        <v>305</v>
      </c>
      <c r="F113" s="149">
        <v>0</v>
      </c>
      <c r="G113" s="149">
        <v>0</v>
      </c>
      <c r="H113" s="149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514"/>
      <c r="C114" s="513"/>
      <c r="D114" s="83" t="s">
        <v>306</v>
      </c>
      <c r="E114" s="57" t="s">
        <v>307</v>
      </c>
      <c r="F114" s="149">
        <v>0</v>
      </c>
      <c r="G114" s="149">
        <v>0</v>
      </c>
      <c r="H114" s="149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544" t="s">
        <v>348</v>
      </c>
      <c r="C115" s="513"/>
      <c r="D115" s="83" t="s">
        <v>309</v>
      </c>
      <c r="E115" s="57" t="s">
        <v>310</v>
      </c>
      <c r="F115" s="149">
        <v>0</v>
      </c>
      <c r="G115" s="149">
        <v>0</v>
      </c>
      <c r="H115" s="149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514"/>
      <c r="C116" s="513"/>
      <c r="D116" s="83" t="s">
        <v>311</v>
      </c>
      <c r="E116" s="57" t="s">
        <v>312</v>
      </c>
      <c r="F116" s="149">
        <v>0</v>
      </c>
      <c r="G116" s="149">
        <v>0</v>
      </c>
      <c r="H116" s="149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544" t="s">
        <v>349</v>
      </c>
      <c r="C117" s="513"/>
      <c r="D117" s="83" t="s">
        <v>314</v>
      </c>
      <c r="E117" s="57" t="s">
        <v>315</v>
      </c>
      <c r="F117" s="149">
        <v>0</v>
      </c>
      <c r="G117" s="149">
        <v>0</v>
      </c>
      <c r="H117" s="149">
        <v>0</v>
      </c>
      <c r="I117" s="84"/>
      <c r="J117" s="84"/>
      <c r="K117" s="84"/>
      <c r="L117" s="13"/>
      <c r="M117" s="81">
        <f t="shared" si="0"/>
        <v>0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514"/>
      <c r="C118" s="513"/>
      <c r="D118" s="83" t="s">
        <v>316</v>
      </c>
      <c r="E118" s="57" t="s">
        <v>317</v>
      </c>
      <c r="F118" s="149">
        <v>0</v>
      </c>
      <c r="G118" s="149">
        <v>0</v>
      </c>
      <c r="H118" s="149">
        <v>0</v>
      </c>
      <c r="I118" s="84"/>
      <c r="J118" s="84"/>
      <c r="K118" s="84"/>
      <c r="L118" s="13"/>
      <c r="M118" s="81">
        <f t="shared" si="0"/>
        <v>0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544" t="s">
        <v>350</v>
      </c>
      <c r="C119" s="513"/>
      <c r="D119" s="83" t="s">
        <v>319</v>
      </c>
      <c r="E119" s="57" t="s">
        <v>320</v>
      </c>
      <c r="F119" s="149">
        <v>0</v>
      </c>
      <c r="G119" s="149">
        <v>0</v>
      </c>
      <c r="H119" s="149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514"/>
      <c r="C120" s="513"/>
      <c r="D120" s="83" t="s">
        <v>321</v>
      </c>
      <c r="E120" s="57" t="s">
        <v>322</v>
      </c>
      <c r="F120" s="149">
        <v>0</v>
      </c>
      <c r="G120" s="149">
        <v>0</v>
      </c>
      <c r="H120" s="149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544" t="s">
        <v>351</v>
      </c>
      <c r="C121" s="513"/>
      <c r="D121" s="83" t="s">
        <v>324</v>
      </c>
      <c r="E121" s="57" t="s">
        <v>325</v>
      </c>
      <c r="F121" s="149">
        <v>0</v>
      </c>
      <c r="G121" s="149">
        <v>0</v>
      </c>
      <c r="H121" s="149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514"/>
      <c r="C122" s="513"/>
      <c r="D122" s="83" t="s">
        <v>326</v>
      </c>
      <c r="E122" s="57" t="s">
        <v>327</v>
      </c>
      <c r="F122" s="149">
        <v>0</v>
      </c>
      <c r="G122" s="149">
        <v>0</v>
      </c>
      <c r="H122" s="149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544" t="s">
        <v>352</v>
      </c>
      <c r="C123" s="513"/>
      <c r="D123" s="83" t="s">
        <v>329</v>
      </c>
      <c r="E123" s="57" t="s">
        <v>330</v>
      </c>
      <c r="F123" s="149">
        <v>0</v>
      </c>
      <c r="G123" s="149">
        <v>0</v>
      </c>
      <c r="H123" s="149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514"/>
      <c r="C124" s="513"/>
      <c r="D124" s="83" t="s">
        <v>331</v>
      </c>
      <c r="E124" s="57" t="s">
        <v>332</v>
      </c>
      <c r="F124" s="149">
        <v>0</v>
      </c>
      <c r="G124" s="149">
        <v>0</v>
      </c>
      <c r="H124" s="149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545">
        <v>7</v>
      </c>
      <c r="C125" s="513"/>
      <c r="D125" s="89" t="s">
        <v>333</v>
      </c>
      <c r="E125" s="90" t="s">
        <v>334</v>
      </c>
      <c r="F125" s="91">
        <v>2</v>
      </c>
      <c r="G125" s="91">
        <v>2</v>
      </c>
      <c r="H125" s="91">
        <v>2</v>
      </c>
      <c r="I125" s="92">
        <f t="shared" ref="I125:K125" si="9">I93+I95+I97+I99+I101+I103+I105+I107+I109+I111+I113+I115+I117+I119</f>
        <v>0</v>
      </c>
      <c r="J125" s="92">
        <f t="shared" si="9"/>
        <v>0</v>
      </c>
      <c r="K125" s="92">
        <f t="shared" si="9"/>
        <v>0</v>
      </c>
      <c r="L125" s="13"/>
      <c r="M125" s="81">
        <f t="shared" si="0"/>
        <v>6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514"/>
      <c r="C126" s="514"/>
      <c r="D126" s="89" t="s">
        <v>335</v>
      </c>
      <c r="E126" s="90" t="s">
        <v>336</v>
      </c>
      <c r="F126" s="91">
        <v>35</v>
      </c>
      <c r="G126" s="91">
        <v>35</v>
      </c>
      <c r="H126" s="91">
        <v>35</v>
      </c>
      <c r="I126" s="92">
        <f t="shared" ref="I126:K126" si="10">+I94+I96+I98+I100+I102+I104+I106+I108+I110+I112+I114+I116+I118+I120</f>
        <v>0</v>
      </c>
      <c r="J126" s="92">
        <f t="shared" si="10"/>
        <v>0</v>
      </c>
      <c r="K126" s="92">
        <f t="shared" si="10"/>
        <v>0</v>
      </c>
      <c r="L126" s="13"/>
      <c r="M126" s="81">
        <f t="shared" si="0"/>
        <v>105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544" t="s">
        <v>353</v>
      </c>
      <c r="C127" s="541" t="s">
        <v>354</v>
      </c>
      <c r="D127" s="83" t="s">
        <v>257</v>
      </c>
      <c r="E127" s="57" t="s">
        <v>258</v>
      </c>
      <c r="F127" s="145">
        <v>1</v>
      </c>
      <c r="G127" s="145">
        <v>1</v>
      </c>
      <c r="H127" s="145">
        <v>1</v>
      </c>
      <c r="I127" s="84"/>
      <c r="J127" s="84"/>
      <c r="K127" s="84"/>
      <c r="L127" s="13"/>
      <c r="M127" s="81">
        <f t="shared" si="0"/>
        <v>3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513"/>
      <c r="C128" s="513"/>
      <c r="D128" s="83" t="s">
        <v>259</v>
      </c>
      <c r="E128" s="57" t="s">
        <v>260</v>
      </c>
      <c r="F128" s="145">
        <v>15</v>
      </c>
      <c r="G128" s="145">
        <v>15</v>
      </c>
      <c r="H128" s="145">
        <v>15</v>
      </c>
      <c r="I128" s="84"/>
      <c r="J128" s="84"/>
      <c r="K128" s="84"/>
      <c r="L128" s="13"/>
      <c r="M128" s="81">
        <f t="shared" si="0"/>
        <v>45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513"/>
      <c r="C129" s="513"/>
      <c r="D129" s="83" t="s">
        <v>261</v>
      </c>
      <c r="E129" s="57" t="s">
        <v>262</v>
      </c>
      <c r="F129" s="145">
        <v>0</v>
      </c>
      <c r="G129" s="145">
        <v>0</v>
      </c>
      <c r="H129" s="145">
        <v>0</v>
      </c>
      <c r="I129" s="84"/>
      <c r="J129" s="84"/>
      <c r="K129" s="84"/>
      <c r="L129" s="13"/>
      <c r="M129" s="81">
        <f t="shared" si="0"/>
        <v>0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514"/>
      <c r="C130" s="513"/>
      <c r="D130" s="83" t="s">
        <v>263</v>
      </c>
      <c r="E130" s="57" t="s">
        <v>264</v>
      </c>
      <c r="F130" s="145">
        <v>0</v>
      </c>
      <c r="G130" s="145">
        <v>0</v>
      </c>
      <c r="H130" s="145">
        <v>0</v>
      </c>
      <c r="I130" s="84"/>
      <c r="J130" s="84"/>
      <c r="K130" s="84"/>
      <c r="L130" s="13"/>
      <c r="M130" s="81">
        <f t="shared" si="0"/>
        <v>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544" t="s">
        <v>355</v>
      </c>
      <c r="C131" s="513"/>
      <c r="D131" s="83" t="s">
        <v>266</v>
      </c>
      <c r="E131" s="57" t="s">
        <v>267</v>
      </c>
      <c r="F131" s="145">
        <v>0</v>
      </c>
      <c r="G131" s="145">
        <v>0</v>
      </c>
      <c r="H131" s="145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514"/>
      <c r="C132" s="513"/>
      <c r="D132" s="83" t="s">
        <v>268</v>
      </c>
      <c r="E132" s="57" t="s">
        <v>269</v>
      </c>
      <c r="F132" s="145">
        <v>0</v>
      </c>
      <c r="G132" s="145">
        <v>0</v>
      </c>
      <c r="H132" s="145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544" t="s">
        <v>356</v>
      </c>
      <c r="C133" s="513"/>
      <c r="D133" s="83" t="s">
        <v>271</v>
      </c>
      <c r="E133" s="57" t="s">
        <v>272</v>
      </c>
      <c r="F133" s="145">
        <v>0</v>
      </c>
      <c r="G133" s="145">
        <v>0</v>
      </c>
      <c r="H133" s="145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514"/>
      <c r="C134" s="513"/>
      <c r="D134" s="83" t="s">
        <v>273</v>
      </c>
      <c r="E134" s="57" t="s">
        <v>274</v>
      </c>
      <c r="F134" s="145">
        <v>0</v>
      </c>
      <c r="G134" s="145">
        <v>0</v>
      </c>
      <c r="H134" s="145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544" t="s">
        <v>357</v>
      </c>
      <c r="C135" s="513"/>
      <c r="D135" s="83" t="s">
        <v>276</v>
      </c>
      <c r="E135" s="57" t="s">
        <v>277</v>
      </c>
      <c r="F135" s="145">
        <v>0</v>
      </c>
      <c r="G135" s="145">
        <v>0</v>
      </c>
      <c r="H135" s="145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514"/>
      <c r="C136" s="513"/>
      <c r="D136" s="83" t="s">
        <v>278</v>
      </c>
      <c r="E136" s="57" t="s">
        <v>279</v>
      </c>
      <c r="F136" s="145">
        <v>0</v>
      </c>
      <c r="G136" s="145">
        <v>0</v>
      </c>
      <c r="H136" s="145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544" t="s">
        <v>358</v>
      </c>
      <c r="C137" s="513"/>
      <c r="D137" s="83" t="s">
        <v>281</v>
      </c>
      <c r="E137" s="57" t="s">
        <v>282</v>
      </c>
      <c r="F137" s="145">
        <v>0</v>
      </c>
      <c r="G137" s="145">
        <v>0</v>
      </c>
      <c r="H137" s="145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514"/>
      <c r="C138" s="513"/>
      <c r="D138" s="83" t="s">
        <v>283</v>
      </c>
      <c r="E138" s="57" t="s">
        <v>284</v>
      </c>
      <c r="F138" s="145">
        <v>0</v>
      </c>
      <c r="G138" s="145">
        <v>0</v>
      </c>
      <c r="H138" s="145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544" t="s">
        <v>359</v>
      </c>
      <c r="C139" s="513"/>
      <c r="D139" s="83" t="s">
        <v>286</v>
      </c>
      <c r="E139" s="57" t="s">
        <v>287</v>
      </c>
      <c r="F139" s="145">
        <v>0</v>
      </c>
      <c r="G139" s="145">
        <v>0</v>
      </c>
      <c r="H139" s="145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514"/>
      <c r="C140" s="513"/>
      <c r="D140" s="83" t="s">
        <v>288</v>
      </c>
      <c r="E140" s="57" t="s">
        <v>289</v>
      </c>
      <c r="F140" s="145">
        <v>0</v>
      </c>
      <c r="G140" s="145">
        <v>0</v>
      </c>
      <c r="H140" s="145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544" t="s">
        <v>360</v>
      </c>
      <c r="C141" s="513"/>
      <c r="D141" s="83" t="s">
        <v>291</v>
      </c>
      <c r="E141" s="57" t="s">
        <v>287</v>
      </c>
      <c r="F141" s="145">
        <v>0</v>
      </c>
      <c r="G141" s="145">
        <v>0</v>
      </c>
      <c r="H141" s="145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514"/>
      <c r="C142" s="513"/>
      <c r="D142" s="83" t="s">
        <v>292</v>
      </c>
      <c r="E142" s="57" t="s">
        <v>289</v>
      </c>
      <c r="F142" s="145">
        <v>0</v>
      </c>
      <c r="G142" s="145">
        <v>0</v>
      </c>
      <c r="H142" s="145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544" t="s">
        <v>361</v>
      </c>
      <c r="C143" s="513"/>
      <c r="D143" s="83" t="s">
        <v>294</v>
      </c>
      <c r="E143" s="57" t="s">
        <v>295</v>
      </c>
      <c r="F143" s="145">
        <v>0</v>
      </c>
      <c r="G143" s="145">
        <v>0</v>
      </c>
      <c r="H143" s="145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514"/>
      <c r="C144" s="513"/>
      <c r="D144" s="83" t="s">
        <v>296</v>
      </c>
      <c r="E144" s="57" t="s">
        <v>297</v>
      </c>
      <c r="F144" s="145">
        <v>0</v>
      </c>
      <c r="G144" s="145">
        <v>0</v>
      </c>
      <c r="H144" s="145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544" t="s">
        <v>362</v>
      </c>
      <c r="C145" s="513"/>
      <c r="D145" s="83" t="s">
        <v>299</v>
      </c>
      <c r="E145" s="57" t="s">
        <v>300</v>
      </c>
      <c r="F145" s="145">
        <v>0</v>
      </c>
      <c r="G145" s="145">
        <v>0</v>
      </c>
      <c r="H145" s="145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514"/>
      <c r="C146" s="513"/>
      <c r="D146" s="83" t="s">
        <v>301</v>
      </c>
      <c r="E146" s="57" t="s">
        <v>302</v>
      </c>
      <c r="F146" s="145">
        <v>0</v>
      </c>
      <c r="G146" s="145">
        <v>0</v>
      </c>
      <c r="H146" s="145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544" t="s">
        <v>363</v>
      </c>
      <c r="C147" s="513"/>
      <c r="D147" s="83" t="s">
        <v>304</v>
      </c>
      <c r="E147" s="57" t="s">
        <v>305</v>
      </c>
      <c r="F147" s="145">
        <v>0</v>
      </c>
      <c r="G147" s="145">
        <v>0</v>
      </c>
      <c r="H147" s="145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514"/>
      <c r="C148" s="513"/>
      <c r="D148" s="83" t="s">
        <v>306</v>
      </c>
      <c r="E148" s="57" t="s">
        <v>307</v>
      </c>
      <c r="F148" s="145">
        <v>0</v>
      </c>
      <c r="G148" s="145">
        <v>0</v>
      </c>
      <c r="H148" s="145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544" t="s">
        <v>364</v>
      </c>
      <c r="C149" s="513"/>
      <c r="D149" s="83" t="s">
        <v>309</v>
      </c>
      <c r="E149" s="57" t="s">
        <v>310</v>
      </c>
      <c r="F149" s="145">
        <v>0</v>
      </c>
      <c r="G149" s="145">
        <v>0</v>
      </c>
      <c r="H149" s="145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514"/>
      <c r="C150" s="513"/>
      <c r="D150" s="83" t="s">
        <v>311</v>
      </c>
      <c r="E150" s="57" t="s">
        <v>312</v>
      </c>
      <c r="F150" s="145">
        <v>0</v>
      </c>
      <c r="G150" s="145">
        <v>0</v>
      </c>
      <c r="H150" s="145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544" t="s">
        <v>365</v>
      </c>
      <c r="C151" s="513"/>
      <c r="D151" s="83" t="s">
        <v>314</v>
      </c>
      <c r="E151" s="57" t="s">
        <v>315</v>
      </c>
      <c r="F151" s="145">
        <v>0</v>
      </c>
      <c r="G151" s="145">
        <v>0</v>
      </c>
      <c r="H151" s="145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514"/>
      <c r="C152" s="513"/>
      <c r="D152" s="83" t="s">
        <v>316</v>
      </c>
      <c r="E152" s="57" t="s">
        <v>317</v>
      </c>
      <c r="F152" s="145">
        <v>0</v>
      </c>
      <c r="G152" s="145">
        <v>0</v>
      </c>
      <c r="H152" s="145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544" t="s">
        <v>366</v>
      </c>
      <c r="C153" s="513"/>
      <c r="D153" s="83" t="s">
        <v>319</v>
      </c>
      <c r="E153" s="57" t="s">
        <v>320</v>
      </c>
      <c r="F153" s="145">
        <v>0</v>
      </c>
      <c r="G153" s="145">
        <v>0</v>
      </c>
      <c r="H153" s="145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514"/>
      <c r="C154" s="513"/>
      <c r="D154" s="83" t="s">
        <v>321</v>
      </c>
      <c r="E154" s="57" t="s">
        <v>322</v>
      </c>
      <c r="F154" s="145">
        <v>0</v>
      </c>
      <c r="G154" s="145">
        <v>0</v>
      </c>
      <c r="H154" s="145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544" t="s">
        <v>367</v>
      </c>
      <c r="C155" s="513"/>
      <c r="D155" s="83" t="s">
        <v>324</v>
      </c>
      <c r="E155" s="57" t="s">
        <v>325</v>
      </c>
      <c r="F155" s="145">
        <v>0</v>
      </c>
      <c r="G155" s="145">
        <v>0</v>
      </c>
      <c r="H155" s="145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514"/>
      <c r="C156" s="513"/>
      <c r="D156" s="83" t="s">
        <v>326</v>
      </c>
      <c r="E156" s="57" t="s">
        <v>327</v>
      </c>
      <c r="F156" s="145">
        <v>0</v>
      </c>
      <c r="G156" s="145">
        <v>0</v>
      </c>
      <c r="H156" s="145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544" t="s">
        <v>368</v>
      </c>
      <c r="C157" s="513"/>
      <c r="D157" s="83" t="s">
        <v>329</v>
      </c>
      <c r="E157" s="57" t="s">
        <v>330</v>
      </c>
      <c r="F157" s="145">
        <v>0</v>
      </c>
      <c r="G157" s="145">
        <v>0</v>
      </c>
      <c r="H157" s="145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514"/>
      <c r="C158" s="513"/>
      <c r="D158" s="83" t="s">
        <v>331</v>
      </c>
      <c r="E158" s="57" t="s">
        <v>332</v>
      </c>
      <c r="F158" s="145">
        <v>0</v>
      </c>
      <c r="G158" s="145">
        <v>0</v>
      </c>
      <c r="H158" s="145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538">
        <v>8</v>
      </c>
      <c r="C159" s="513"/>
      <c r="D159" s="89" t="s">
        <v>333</v>
      </c>
      <c r="E159" s="90" t="s">
        <v>334</v>
      </c>
      <c r="F159" s="91">
        <v>1</v>
      </c>
      <c r="G159" s="91">
        <v>1</v>
      </c>
      <c r="H159" s="91">
        <v>1</v>
      </c>
      <c r="I159" s="92">
        <f t="shared" ref="I159:K159" si="11">I127+I129+I131+I133+I135+I137+I139+I141+I143+I145+I147+I149+I151+I153</f>
        <v>0</v>
      </c>
      <c r="J159" s="92">
        <f t="shared" si="11"/>
        <v>0</v>
      </c>
      <c r="K159" s="92">
        <f t="shared" si="11"/>
        <v>0</v>
      </c>
      <c r="L159" s="13"/>
      <c r="M159" s="81">
        <f t="shared" si="0"/>
        <v>3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514"/>
      <c r="C160" s="514"/>
      <c r="D160" s="89" t="s">
        <v>335</v>
      </c>
      <c r="E160" s="90" t="s">
        <v>336</v>
      </c>
      <c r="F160" s="91">
        <v>15</v>
      </c>
      <c r="G160" s="91">
        <v>15</v>
      </c>
      <c r="H160" s="91">
        <v>15</v>
      </c>
      <c r="I160" s="92">
        <f t="shared" ref="I160:K160" si="12">+I128+I130+I132+I134+I136+I138+I140+I142+I144+I146+I148+I150+I152+I154</f>
        <v>0</v>
      </c>
      <c r="J160" s="92">
        <f t="shared" si="12"/>
        <v>0</v>
      </c>
      <c r="K160" s="92">
        <f t="shared" si="12"/>
        <v>0</v>
      </c>
      <c r="L160" s="13"/>
      <c r="M160" s="81">
        <f t="shared" si="0"/>
        <v>45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542" t="s">
        <v>369</v>
      </c>
      <c r="C161" s="541" t="s">
        <v>370</v>
      </c>
      <c r="D161" s="83" t="s">
        <v>371</v>
      </c>
      <c r="E161" s="57" t="s">
        <v>372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514"/>
      <c r="C162" s="513"/>
      <c r="D162" s="83" t="s">
        <v>373</v>
      </c>
      <c r="E162" s="57" t="s">
        <v>374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542" t="s">
        <v>375</v>
      </c>
      <c r="C163" s="513"/>
      <c r="D163" s="83" t="s">
        <v>376</v>
      </c>
      <c r="E163" s="57" t="s">
        <v>377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514"/>
      <c r="C164" s="513"/>
      <c r="D164" s="83" t="s">
        <v>378</v>
      </c>
      <c r="E164" s="57" t="s">
        <v>379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542" t="s">
        <v>380</v>
      </c>
      <c r="C165" s="513"/>
      <c r="D165" s="83" t="s">
        <v>381</v>
      </c>
      <c r="E165" s="57" t="s">
        <v>382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514"/>
      <c r="C166" s="513"/>
      <c r="D166" s="83" t="s">
        <v>383</v>
      </c>
      <c r="E166" s="57" t="s">
        <v>384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542" t="s">
        <v>385</v>
      </c>
      <c r="C167" s="513"/>
      <c r="D167" s="83" t="s">
        <v>386</v>
      </c>
      <c r="E167" s="57" t="s">
        <v>387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514"/>
      <c r="C168" s="513"/>
      <c r="D168" s="83" t="s">
        <v>388</v>
      </c>
      <c r="E168" s="57" t="s">
        <v>389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542" t="s">
        <v>390</v>
      </c>
      <c r="C169" s="513"/>
      <c r="D169" s="83" t="s">
        <v>391</v>
      </c>
      <c r="E169" s="57" t="s">
        <v>392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514"/>
      <c r="C170" s="513"/>
      <c r="D170" s="83" t="s">
        <v>393</v>
      </c>
      <c r="E170" s="57" t="s">
        <v>394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542" t="s">
        <v>395</v>
      </c>
      <c r="C171" s="513"/>
      <c r="D171" s="83" t="s">
        <v>396</v>
      </c>
      <c r="E171" s="57" t="s">
        <v>397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514"/>
      <c r="C172" s="513"/>
      <c r="D172" s="83" t="s">
        <v>398</v>
      </c>
      <c r="E172" s="57" t="s">
        <v>399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542" t="s">
        <v>400</v>
      </c>
      <c r="C173" s="513"/>
      <c r="D173" s="83" t="s">
        <v>401</v>
      </c>
      <c r="E173" s="57" t="s">
        <v>402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514"/>
      <c r="C174" s="513"/>
      <c r="D174" s="83" t="s">
        <v>403</v>
      </c>
      <c r="E174" s="57" t="s">
        <v>404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542" t="s">
        <v>405</v>
      </c>
      <c r="C175" s="513"/>
      <c r="D175" s="83" t="s">
        <v>406</v>
      </c>
      <c r="E175" s="57" t="s">
        <v>407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514"/>
      <c r="C176" s="513"/>
      <c r="D176" s="83" t="s">
        <v>408</v>
      </c>
      <c r="E176" s="57" t="s">
        <v>409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538">
        <v>9</v>
      </c>
      <c r="C177" s="513"/>
      <c r="D177" s="89" t="s">
        <v>333</v>
      </c>
      <c r="E177" s="90" t="s">
        <v>410</v>
      </c>
      <c r="F177" s="115">
        <v>260</v>
      </c>
      <c r="G177" s="115">
        <v>595</v>
      </c>
      <c r="H177" s="115">
        <v>260</v>
      </c>
      <c r="I177" s="116">
        <f t="shared" ref="I177:K177" si="13">I161+I163+I165+I167+I169+I171+I173+I175</f>
        <v>0</v>
      </c>
      <c r="J177" s="116">
        <f t="shared" si="13"/>
        <v>0</v>
      </c>
      <c r="K177" s="116">
        <f t="shared" si="13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514"/>
      <c r="C178" s="514"/>
      <c r="D178" s="89" t="s">
        <v>335</v>
      </c>
      <c r="E178" s="90" t="s">
        <v>411</v>
      </c>
      <c r="F178" s="91">
        <v>846</v>
      </c>
      <c r="G178" s="91">
        <v>19999</v>
      </c>
      <c r="H178" s="91">
        <v>845</v>
      </c>
      <c r="I178" s="92">
        <f t="shared" ref="I178:K178" si="14">+I162+I164+I166+I168+I170+I172+I174+I176</f>
        <v>0</v>
      </c>
      <c r="J178" s="92">
        <f t="shared" si="14"/>
        <v>0</v>
      </c>
      <c r="K178" s="92">
        <f t="shared" si="14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412</v>
      </c>
      <c r="C179" s="541" t="s">
        <v>413</v>
      </c>
      <c r="D179" s="119" t="s">
        <v>414</v>
      </c>
      <c r="E179" s="120" t="s">
        <v>415</v>
      </c>
      <c r="F179" s="154">
        <v>159</v>
      </c>
      <c r="G179" s="154">
        <v>74</v>
      </c>
      <c r="H179" s="154">
        <v>101</v>
      </c>
      <c r="I179" s="80"/>
      <c r="J179" s="80"/>
      <c r="K179" s="80"/>
      <c r="L179" s="13"/>
      <c r="M179" s="81">
        <f t="shared" si="0"/>
        <v>334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542" t="s">
        <v>416</v>
      </c>
      <c r="C180" s="513"/>
      <c r="D180" s="83" t="s">
        <v>417</v>
      </c>
      <c r="E180" s="57" t="s">
        <v>418</v>
      </c>
      <c r="F180" s="145">
        <v>7</v>
      </c>
      <c r="G180" s="145">
        <v>5</v>
      </c>
      <c r="H180" s="145">
        <v>7</v>
      </c>
      <c r="I180" s="84"/>
      <c r="J180" s="84"/>
      <c r="K180" s="84"/>
      <c r="L180" s="13"/>
      <c r="M180" s="81">
        <f t="shared" si="0"/>
        <v>19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514"/>
      <c r="C181" s="513"/>
      <c r="D181" s="119" t="s">
        <v>419</v>
      </c>
      <c r="E181" s="120" t="s">
        <v>420</v>
      </c>
      <c r="F181" s="154">
        <v>7</v>
      </c>
      <c r="G181" s="154">
        <v>5</v>
      </c>
      <c r="H181" s="154">
        <v>7</v>
      </c>
      <c r="I181" s="80"/>
      <c r="J181" s="80"/>
      <c r="K181" s="80"/>
      <c r="L181" s="13"/>
      <c r="M181" s="81">
        <f t="shared" si="0"/>
        <v>19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543" t="s">
        <v>421</v>
      </c>
      <c r="C182" s="513"/>
      <c r="D182" s="83" t="s">
        <v>422</v>
      </c>
      <c r="E182" s="57" t="s">
        <v>423</v>
      </c>
      <c r="F182" s="145">
        <v>4</v>
      </c>
      <c r="G182" s="145">
        <v>5</v>
      </c>
      <c r="H182" s="145">
        <v>7</v>
      </c>
      <c r="I182" s="84"/>
      <c r="J182" s="84"/>
      <c r="K182" s="84"/>
      <c r="L182" s="13"/>
      <c r="M182" s="81">
        <f t="shared" si="0"/>
        <v>16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514"/>
      <c r="C183" s="513"/>
      <c r="D183" s="119" t="s">
        <v>424</v>
      </c>
      <c r="E183" s="120" t="s">
        <v>425</v>
      </c>
      <c r="F183" s="154">
        <v>7</v>
      </c>
      <c r="G183" s="154">
        <v>5</v>
      </c>
      <c r="H183" s="154">
        <v>7</v>
      </c>
      <c r="I183" s="80"/>
      <c r="J183" s="80"/>
      <c r="K183" s="80"/>
      <c r="L183" s="13"/>
      <c r="M183" s="81">
        <f t="shared" si="0"/>
        <v>19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543" t="s">
        <v>426</v>
      </c>
      <c r="C184" s="513"/>
      <c r="D184" s="83" t="s">
        <v>427</v>
      </c>
      <c r="E184" s="57" t="s">
        <v>428</v>
      </c>
      <c r="F184" s="145">
        <v>33</v>
      </c>
      <c r="G184" s="145">
        <v>18</v>
      </c>
      <c r="H184" s="145">
        <v>15</v>
      </c>
      <c r="I184" s="84"/>
      <c r="J184" s="84"/>
      <c r="K184" s="84"/>
      <c r="L184" s="13"/>
      <c r="M184" s="81">
        <f t="shared" si="0"/>
        <v>66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514"/>
      <c r="C185" s="513"/>
      <c r="D185" s="119" t="s">
        <v>429</v>
      </c>
      <c r="E185" s="120" t="s">
        <v>430</v>
      </c>
      <c r="F185" s="154">
        <v>39</v>
      </c>
      <c r="G185" s="154">
        <v>25</v>
      </c>
      <c r="H185" s="154">
        <v>24</v>
      </c>
      <c r="I185" s="80"/>
      <c r="J185" s="80"/>
      <c r="K185" s="80"/>
      <c r="L185" s="13"/>
      <c r="M185" s="81">
        <f t="shared" si="0"/>
        <v>88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431</v>
      </c>
      <c r="C186" s="513"/>
      <c r="D186" s="83" t="s">
        <v>432</v>
      </c>
      <c r="E186" s="57" t="s">
        <v>433</v>
      </c>
      <c r="F186" s="145">
        <v>154</v>
      </c>
      <c r="G186" s="145">
        <v>70</v>
      </c>
      <c r="H186" s="145">
        <v>100</v>
      </c>
      <c r="I186" s="84"/>
      <c r="J186" s="84"/>
      <c r="K186" s="84"/>
      <c r="L186" s="13"/>
      <c r="M186" s="81">
        <f t="shared" si="0"/>
        <v>324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434</v>
      </c>
      <c r="C187" s="513"/>
      <c r="D187" s="83" t="s">
        <v>435</v>
      </c>
      <c r="E187" s="57" t="s">
        <v>436</v>
      </c>
      <c r="F187" s="145">
        <v>159</v>
      </c>
      <c r="G187" s="145">
        <v>74</v>
      </c>
      <c r="H187" s="145">
        <v>100</v>
      </c>
      <c r="I187" s="84"/>
      <c r="J187" s="84"/>
      <c r="K187" s="84"/>
      <c r="L187" s="13"/>
      <c r="M187" s="81">
        <f t="shared" si="0"/>
        <v>333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437</v>
      </c>
      <c r="C188" s="513"/>
      <c r="D188" s="83" t="s">
        <v>438</v>
      </c>
      <c r="E188" s="57" t="s">
        <v>439</v>
      </c>
      <c r="F188" s="145">
        <v>155</v>
      </c>
      <c r="G188" s="145">
        <v>74</v>
      </c>
      <c r="H188" s="145">
        <v>99</v>
      </c>
      <c r="I188" s="84"/>
      <c r="J188" s="84"/>
      <c r="K188" s="84"/>
      <c r="L188" s="13"/>
      <c r="M188" s="81">
        <f t="shared" si="0"/>
        <v>328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440</v>
      </c>
      <c r="C189" s="513"/>
      <c r="D189" s="83" t="s">
        <v>441</v>
      </c>
      <c r="E189" s="57" t="s">
        <v>442</v>
      </c>
      <c r="F189" s="145">
        <v>158</v>
      </c>
      <c r="G189" s="145">
        <v>74</v>
      </c>
      <c r="H189" s="145">
        <v>98</v>
      </c>
      <c r="I189" s="84"/>
      <c r="J189" s="84"/>
      <c r="K189" s="84"/>
      <c r="L189" s="13"/>
      <c r="M189" s="81">
        <f t="shared" si="0"/>
        <v>330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443</v>
      </c>
      <c r="C190" s="513"/>
      <c r="D190" s="83" t="s">
        <v>444</v>
      </c>
      <c r="E190" s="57" t="s">
        <v>445</v>
      </c>
      <c r="F190" s="145">
        <v>150</v>
      </c>
      <c r="G190" s="145">
        <v>66</v>
      </c>
      <c r="H190" s="145">
        <v>93</v>
      </c>
      <c r="I190" s="84"/>
      <c r="J190" s="84"/>
      <c r="K190" s="84"/>
      <c r="L190" s="13"/>
      <c r="M190" s="81">
        <f t="shared" si="0"/>
        <v>309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446</v>
      </c>
      <c r="C191" s="513"/>
      <c r="D191" s="83" t="s">
        <v>447</v>
      </c>
      <c r="E191" s="57" t="s">
        <v>448</v>
      </c>
      <c r="F191" s="145">
        <v>115</v>
      </c>
      <c r="G191" s="145">
        <v>52</v>
      </c>
      <c r="H191" s="145">
        <v>53</v>
      </c>
      <c r="I191" s="84"/>
      <c r="J191" s="84"/>
      <c r="K191" s="84"/>
      <c r="L191" s="13"/>
      <c r="M191" s="81">
        <f t="shared" si="0"/>
        <v>220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449</v>
      </c>
      <c r="C192" s="513"/>
      <c r="D192" s="83" t="s">
        <v>450</v>
      </c>
      <c r="E192" s="57" t="s">
        <v>451</v>
      </c>
      <c r="F192" s="145">
        <v>81</v>
      </c>
      <c r="G192" s="145">
        <v>28</v>
      </c>
      <c r="H192" s="145">
        <v>55</v>
      </c>
      <c r="I192" s="84"/>
      <c r="J192" s="84"/>
      <c r="K192" s="84"/>
      <c r="L192" s="13"/>
      <c r="M192" s="81">
        <f t="shared" si="0"/>
        <v>164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514"/>
      <c r="D193" s="89" t="s">
        <v>452</v>
      </c>
      <c r="E193" s="90" t="s">
        <v>453</v>
      </c>
      <c r="F193" s="91">
        <v>57</v>
      </c>
      <c r="G193" s="91">
        <v>15</v>
      </c>
      <c r="H193" s="91">
        <v>28</v>
      </c>
      <c r="I193" s="92"/>
      <c r="J193" s="92"/>
      <c r="K193" s="92"/>
      <c r="L193" s="13"/>
      <c r="M193" s="81">
        <f t="shared" si="0"/>
        <v>100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542" t="s">
        <v>454</v>
      </c>
      <c r="C194" s="541" t="s">
        <v>455</v>
      </c>
      <c r="D194" s="83" t="s">
        <v>456</v>
      </c>
      <c r="E194" s="57" t="s">
        <v>457</v>
      </c>
      <c r="F194" s="145">
        <v>2</v>
      </c>
      <c r="G194" s="145">
        <v>2</v>
      </c>
      <c r="H194" s="145">
        <v>2</v>
      </c>
      <c r="I194" s="84"/>
      <c r="J194" s="84"/>
      <c r="K194" s="84"/>
      <c r="L194" s="13"/>
      <c r="M194" s="81">
        <f t="shared" si="0"/>
        <v>6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514"/>
      <c r="C195" s="513"/>
      <c r="D195" s="83" t="s">
        <v>458</v>
      </c>
      <c r="E195" s="57" t="s">
        <v>459</v>
      </c>
      <c r="F195" s="145">
        <v>35</v>
      </c>
      <c r="G195" s="145">
        <v>35</v>
      </c>
      <c r="H195" s="145">
        <v>35</v>
      </c>
      <c r="I195" s="84"/>
      <c r="J195" s="84"/>
      <c r="K195" s="84"/>
      <c r="L195" s="13"/>
      <c r="M195" s="81">
        <f t="shared" si="0"/>
        <v>105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542" t="s">
        <v>460</v>
      </c>
      <c r="C196" s="513"/>
      <c r="D196" s="83" t="s">
        <v>461</v>
      </c>
      <c r="E196" s="57" t="s">
        <v>462</v>
      </c>
      <c r="F196" s="145">
        <v>6</v>
      </c>
      <c r="G196" s="145">
        <v>4</v>
      </c>
      <c r="H196" s="145">
        <v>2</v>
      </c>
      <c r="I196" s="84"/>
      <c r="J196" s="84"/>
      <c r="K196" s="84"/>
      <c r="L196" s="13"/>
      <c r="M196" s="81">
        <f t="shared" si="0"/>
        <v>12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514"/>
      <c r="C197" s="513"/>
      <c r="D197" s="83" t="s">
        <v>463</v>
      </c>
      <c r="E197" s="57" t="s">
        <v>464</v>
      </c>
      <c r="F197" s="145">
        <v>12</v>
      </c>
      <c r="G197" s="145">
        <v>8</v>
      </c>
      <c r="H197" s="145">
        <v>4</v>
      </c>
      <c r="I197" s="84"/>
      <c r="J197" s="84"/>
      <c r="K197" s="84"/>
      <c r="L197" s="13"/>
      <c r="M197" s="81">
        <f t="shared" si="0"/>
        <v>24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542" t="s">
        <v>465</v>
      </c>
      <c r="C198" s="513"/>
      <c r="D198" s="83" t="s">
        <v>466</v>
      </c>
      <c r="E198" s="57" t="s">
        <v>467</v>
      </c>
      <c r="F198" s="145">
        <v>0</v>
      </c>
      <c r="G198" s="145">
        <v>0</v>
      </c>
      <c r="H198" s="145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514"/>
      <c r="C199" s="513"/>
      <c r="D199" s="83" t="s">
        <v>468</v>
      </c>
      <c r="E199" s="57" t="s">
        <v>469</v>
      </c>
      <c r="F199" s="145">
        <v>0</v>
      </c>
      <c r="G199" s="145">
        <v>0</v>
      </c>
      <c r="H199" s="145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542" t="s">
        <v>470</v>
      </c>
      <c r="C200" s="513"/>
      <c r="D200" s="83" t="s">
        <v>471</v>
      </c>
      <c r="E200" s="57" t="s">
        <v>57</v>
      </c>
      <c r="F200" s="145">
        <v>0</v>
      </c>
      <c r="G200" s="145">
        <v>0</v>
      </c>
      <c r="H200" s="145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514"/>
      <c r="C201" s="513"/>
      <c r="D201" s="83" t="s">
        <v>472</v>
      </c>
      <c r="E201" s="57" t="s">
        <v>473</v>
      </c>
      <c r="F201" s="145">
        <v>0</v>
      </c>
      <c r="G201" s="145">
        <v>0</v>
      </c>
      <c r="H201" s="145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542" t="s">
        <v>474</v>
      </c>
      <c r="C202" s="513"/>
      <c r="D202" s="83" t="s">
        <v>475</v>
      </c>
      <c r="E202" s="57" t="s">
        <v>476</v>
      </c>
      <c r="F202" s="145">
        <v>1</v>
      </c>
      <c r="G202" s="145">
        <v>0</v>
      </c>
      <c r="H202" s="145">
        <v>0</v>
      </c>
      <c r="I202" s="84"/>
      <c r="J202" s="84"/>
      <c r="K202" s="84"/>
      <c r="L202" s="13"/>
      <c r="M202" s="81">
        <f t="shared" si="0"/>
        <v>1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514"/>
      <c r="C203" s="513"/>
      <c r="D203" s="83" t="s">
        <v>477</v>
      </c>
      <c r="E203" s="57" t="s">
        <v>478</v>
      </c>
      <c r="F203" s="145">
        <v>35</v>
      </c>
      <c r="G203" s="145">
        <v>0</v>
      </c>
      <c r="H203" s="145">
        <v>0</v>
      </c>
      <c r="I203" s="84"/>
      <c r="J203" s="84"/>
      <c r="K203" s="84"/>
      <c r="L203" s="13"/>
      <c r="M203" s="81">
        <f t="shared" si="0"/>
        <v>35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542" t="s">
        <v>479</v>
      </c>
      <c r="C204" s="513"/>
      <c r="D204" s="83" t="s">
        <v>480</v>
      </c>
      <c r="E204" s="57" t="s">
        <v>481</v>
      </c>
      <c r="F204" s="145">
        <v>0</v>
      </c>
      <c r="G204" s="145">
        <v>0</v>
      </c>
      <c r="H204" s="145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514"/>
      <c r="C205" s="513"/>
      <c r="D205" s="83" t="s">
        <v>482</v>
      </c>
      <c r="E205" s="57" t="s">
        <v>483</v>
      </c>
      <c r="F205" s="145">
        <v>0</v>
      </c>
      <c r="G205" s="145">
        <v>0</v>
      </c>
      <c r="H205" s="145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514"/>
      <c r="D206" s="89" t="s">
        <v>484</v>
      </c>
      <c r="E206" s="90" t="s">
        <v>485</v>
      </c>
      <c r="F206" s="91">
        <v>9</v>
      </c>
      <c r="G206" s="91">
        <v>6</v>
      </c>
      <c r="H206" s="91">
        <v>4</v>
      </c>
      <c r="I206" s="92">
        <f t="shared" ref="I206:K206" si="15">+I194+I196+I200+I202+I204</f>
        <v>0</v>
      </c>
      <c r="J206" s="92">
        <f t="shared" si="15"/>
        <v>0</v>
      </c>
      <c r="K206" s="92">
        <f t="shared" si="15"/>
        <v>0</v>
      </c>
      <c r="L206" s="13"/>
      <c r="M206" s="81">
        <f t="shared" si="0"/>
        <v>19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486</v>
      </c>
      <c r="C207" s="541" t="s">
        <v>487</v>
      </c>
      <c r="D207" s="123" t="s">
        <v>488</v>
      </c>
      <c r="E207" s="95" t="s">
        <v>489</v>
      </c>
      <c r="F207" s="145">
        <v>0</v>
      </c>
      <c r="G207" s="145">
        <v>0</v>
      </c>
      <c r="H207" s="145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490</v>
      </c>
      <c r="C208" s="513"/>
      <c r="D208" s="123" t="s">
        <v>491</v>
      </c>
      <c r="E208" s="95" t="s">
        <v>492</v>
      </c>
      <c r="F208" s="145">
        <v>0</v>
      </c>
      <c r="G208" s="145">
        <v>0</v>
      </c>
      <c r="H208" s="145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493</v>
      </c>
      <c r="C209" s="513"/>
      <c r="D209" s="123" t="s">
        <v>494</v>
      </c>
      <c r="E209" s="95" t="s">
        <v>495</v>
      </c>
      <c r="F209" s="145">
        <v>0</v>
      </c>
      <c r="G209" s="145">
        <v>0</v>
      </c>
      <c r="H209" s="145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496</v>
      </c>
      <c r="C210" s="513"/>
      <c r="D210" s="123" t="s">
        <v>497</v>
      </c>
      <c r="E210" s="95" t="s">
        <v>498</v>
      </c>
      <c r="F210" s="145">
        <v>0</v>
      </c>
      <c r="G210" s="145">
        <v>0</v>
      </c>
      <c r="H210" s="145">
        <v>0</v>
      </c>
      <c r="I210" s="84"/>
      <c r="J210" s="84"/>
      <c r="K210" s="84"/>
      <c r="L210" s="13"/>
      <c r="M210" s="81">
        <f t="shared" si="0"/>
        <v>0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514"/>
      <c r="D211" s="124" t="s">
        <v>499</v>
      </c>
      <c r="E211" s="90" t="s">
        <v>500</v>
      </c>
      <c r="F211" s="91">
        <v>0</v>
      </c>
      <c r="G211" s="91">
        <v>0</v>
      </c>
      <c r="H211" s="91">
        <v>0</v>
      </c>
      <c r="I211" s="92">
        <f t="shared" ref="I211:K211" si="16">+I207+I208+I209+I210</f>
        <v>0</v>
      </c>
      <c r="J211" s="92">
        <f t="shared" si="16"/>
        <v>0</v>
      </c>
      <c r="K211" s="92">
        <f t="shared" si="16"/>
        <v>0</v>
      </c>
      <c r="L211" s="13"/>
      <c r="M211" s="81">
        <f t="shared" si="0"/>
        <v>0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501</v>
      </c>
      <c r="C212" s="541" t="s">
        <v>502</v>
      </c>
      <c r="D212" s="123" t="s">
        <v>503</v>
      </c>
      <c r="E212" s="95" t="s">
        <v>504</v>
      </c>
      <c r="F212" s="145">
        <v>0</v>
      </c>
      <c r="G212" s="145">
        <v>0</v>
      </c>
      <c r="H212" s="145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505</v>
      </c>
      <c r="C213" s="513"/>
      <c r="D213" s="123" t="s">
        <v>506</v>
      </c>
      <c r="E213" s="95" t="s">
        <v>507</v>
      </c>
      <c r="F213" s="145">
        <v>0</v>
      </c>
      <c r="G213" s="145">
        <v>0</v>
      </c>
      <c r="H213" s="145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508</v>
      </c>
      <c r="C214" s="513"/>
      <c r="D214" s="123" t="s">
        <v>509</v>
      </c>
      <c r="E214" s="95" t="s">
        <v>510</v>
      </c>
      <c r="F214" s="145">
        <v>0</v>
      </c>
      <c r="G214" s="145">
        <v>0</v>
      </c>
      <c r="H214" s="145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511</v>
      </c>
      <c r="C215" s="513"/>
      <c r="D215" s="123" t="s">
        <v>512</v>
      </c>
      <c r="E215" s="95" t="s">
        <v>513</v>
      </c>
      <c r="F215" s="145">
        <v>0</v>
      </c>
      <c r="G215" s="145">
        <v>0</v>
      </c>
      <c r="H215" s="145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514"/>
      <c r="D216" s="124" t="s">
        <v>514</v>
      </c>
      <c r="E216" s="90" t="s">
        <v>515</v>
      </c>
      <c r="F216" s="91">
        <v>0</v>
      </c>
      <c r="G216" s="91">
        <v>0</v>
      </c>
      <c r="H216" s="91">
        <v>0</v>
      </c>
      <c r="I216" s="92">
        <f t="shared" ref="I216:K216" si="17">+I212+I213+I214+I215</f>
        <v>0</v>
      </c>
      <c r="J216" s="92">
        <f t="shared" si="17"/>
        <v>0</v>
      </c>
      <c r="K216" s="92">
        <f t="shared" si="17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516</v>
      </c>
      <c r="C217" s="541" t="s">
        <v>517</v>
      </c>
      <c r="D217" s="123" t="s">
        <v>518</v>
      </c>
      <c r="E217" s="95" t="s">
        <v>519</v>
      </c>
      <c r="F217" s="145">
        <v>0</v>
      </c>
      <c r="G217" s="145">
        <v>0</v>
      </c>
      <c r="H217" s="145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520</v>
      </c>
      <c r="C218" s="513"/>
      <c r="D218" s="123" t="s">
        <v>521</v>
      </c>
      <c r="E218" s="95" t="s">
        <v>522</v>
      </c>
      <c r="F218" s="145">
        <v>0</v>
      </c>
      <c r="G218" s="145">
        <v>0</v>
      </c>
      <c r="H218" s="145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523</v>
      </c>
      <c r="C219" s="513"/>
      <c r="D219" s="123" t="s">
        <v>524</v>
      </c>
      <c r="E219" s="95" t="s">
        <v>525</v>
      </c>
      <c r="F219" s="145">
        <v>0</v>
      </c>
      <c r="G219" s="145">
        <v>0</v>
      </c>
      <c r="H219" s="145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526</v>
      </c>
      <c r="C220" s="513"/>
      <c r="D220" s="123" t="s">
        <v>527</v>
      </c>
      <c r="E220" s="95" t="s">
        <v>528</v>
      </c>
      <c r="F220" s="145">
        <v>0</v>
      </c>
      <c r="G220" s="145">
        <v>0</v>
      </c>
      <c r="H220" s="145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514"/>
      <c r="D221" s="124" t="s">
        <v>529</v>
      </c>
      <c r="E221" s="90" t="s">
        <v>530</v>
      </c>
      <c r="F221" s="91">
        <v>0</v>
      </c>
      <c r="G221" s="91">
        <v>0</v>
      </c>
      <c r="H221" s="91">
        <v>0</v>
      </c>
      <c r="I221" s="92">
        <f t="shared" ref="I221:K221" si="18">+I217+I218+I219+I220</f>
        <v>0</v>
      </c>
      <c r="J221" s="92">
        <f t="shared" si="18"/>
        <v>0</v>
      </c>
      <c r="K221" s="92">
        <f t="shared" si="18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531</v>
      </c>
      <c r="C222" s="541" t="s">
        <v>532</v>
      </c>
      <c r="D222" s="83" t="s">
        <v>533</v>
      </c>
      <c r="E222" s="57" t="s">
        <v>534</v>
      </c>
      <c r="F222" s="145">
        <v>0</v>
      </c>
      <c r="G222" s="145">
        <v>0</v>
      </c>
      <c r="H222" s="145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535</v>
      </c>
      <c r="C223" s="513"/>
      <c r="D223" s="83" t="s">
        <v>536</v>
      </c>
      <c r="E223" s="57" t="s">
        <v>537</v>
      </c>
      <c r="F223" s="145">
        <v>0</v>
      </c>
      <c r="G223" s="145">
        <v>0</v>
      </c>
      <c r="H223" s="145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538</v>
      </c>
      <c r="C224" s="513"/>
      <c r="D224" s="83" t="s">
        <v>539</v>
      </c>
      <c r="E224" s="57" t="s">
        <v>540</v>
      </c>
      <c r="F224" s="145">
        <v>0</v>
      </c>
      <c r="G224" s="145">
        <v>0</v>
      </c>
      <c r="H224" s="145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541</v>
      </c>
      <c r="C225" s="513"/>
      <c r="D225" s="83" t="s">
        <v>542</v>
      </c>
      <c r="E225" s="57" t="s">
        <v>543</v>
      </c>
      <c r="F225" s="145">
        <v>0</v>
      </c>
      <c r="G225" s="145">
        <v>0</v>
      </c>
      <c r="H225" s="145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544</v>
      </c>
      <c r="C226" s="513"/>
      <c r="D226" s="124" t="s">
        <v>545</v>
      </c>
      <c r="E226" s="90" t="s">
        <v>546</v>
      </c>
      <c r="F226" s="91">
        <v>0</v>
      </c>
      <c r="G226" s="91">
        <v>0</v>
      </c>
      <c r="H226" s="91">
        <v>0</v>
      </c>
      <c r="I226" s="92">
        <f t="shared" ref="I226:K226" si="19">+I222+I223+I224+I225</f>
        <v>0</v>
      </c>
      <c r="J226" s="92">
        <f t="shared" si="19"/>
        <v>0</v>
      </c>
      <c r="K226" s="92">
        <f t="shared" si="19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547</v>
      </c>
      <c r="C227" s="513"/>
      <c r="D227" s="83" t="s">
        <v>548</v>
      </c>
      <c r="E227" s="57" t="s">
        <v>549</v>
      </c>
      <c r="F227" s="145">
        <v>0</v>
      </c>
      <c r="G227" s="145">
        <v>0</v>
      </c>
      <c r="H227" s="145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550</v>
      </c>
      <c r="C228" s="513"/>
      <c r="D228" s="83" t="s">
        <v>551</v>
      </c>
      <c r="E228" s="57" t="s">
        <v>552</v>
      </c>
      <c r="F228" s="145">
        <v>0</v>
      </c>
      <c r="G228" s="145">
        <v>0</v>
      </c>
      <c r="H228" s="145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553</v>
      </c>
      <c r="C229" s="513"/>
      <c r="D229" s="83" t="s">
        <v>554</v>
      </c>
      <c r="E229" s="57" t="s">
        <v>555</v>
      </c>
      <c r="F229" s="145">
        <v>0</v>
      </c>
      <c r="G229" s="145">
        <v>0</v>
      </c>
      <c r="H229" s="145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556</v>
      </c>
      <c r="C230" s="513"/>
      <c r="D230" s="83" t="s">
        <v>557</v>
      </c>
      <c r="E230" s="57" t="s">
        <v>558</v>
      </c>
      <c r="F230" s="145">
        <v>0</v>
      </c>
      <c r="G230" s="145">
        <v>0</v>
      </c>
      <c r="H230" s="145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514"/>
      <c r="D231" s="124" t="s">
        <v>559</v>
      </c>
      <c r="E231" s="90" t="s">
        <v>560</v>
      </c>
      <c r="F231" s="91">
        <v>0</v>
      </c>
      <c r="G231" s="91">
        <v>0</v>
      </c>
      <c r="H231" s="91">
        <v>0</v>
      </c>
      <c r="I231" s="92">
        <f t="shared" ref="I231:K231" si="20">+I227+I228+I229+I230</f>
        <v>0</v>
      </c>
      <c r="J231" s="92">
        <f t="shared" si="20"/>
        <v>0</v>
      </c>
      <c r="K231" s="92">
        <f t="shared" si="20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561</v>
      </c>
      <c r="C232" s="541" t="s">
        <v>562</v>
      </c>
      <c r="D232" s="69" t="s">
        <v>563</v>
      </c>
      <c r="E232" s="57" t="s">
        <v>564</v>
      </c>
      <c r="F232" s="145">
        <v>0</v>
      </c>
      <c r="G232" s="145">
        <v>0</v>
      </c>
      <c r="H232" s="145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565</v>
      </c>
      <c r="C233" s="513"/>
      <c r="D233" s="69" t="s">
        <v>566</v>
      </c>
      <c r="E233" s="57" t="s">
        <v>567</v>
      </c>
      <c r="F233" s="145">
        <v>0</v>
      </c>
      <c r="G233" s="145">
        <v>0</v>
      </c>
      <c r="H233" s="145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568</v>
      </c>
      <c r="C234" s="513"/>
      <c r="D234" s="69" t="s">
        <v>569</v>
      </c>
      <c r="E234" s="57" t="s">
        <v>570</v>
      </c>
      <c r="F234" s="145">
        <v>0</v>
      </c>
      <c r="G234" s="145">
        <v>0</v>
      </c>
      <c r="H234" s="145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571</v>
      </c>
      <c r="C235" s="513"/>
      <c r="D235" s="69" t="s">
        <v>572</v>
      </c>
      <c r="E235" s="57" t="s">
        <v>573</v>
      </c>
      <c r="F235" s="145">
        <v>0</v>
      </c>
      <c r="G235" s="145">
        <v>0</v>
      </c>
      <c r="H235" s="145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574</v>
      </c>
      <c r="C236" s="513"/>
      <c r="D236" s="125" t="s">
        <v>575</v>
      </c>
      <c r="E236" s="90" t="s">
        <v>576</v>
      </c>
      <c r="F236" s="91">
        <v>0</v>
      </c>
      <c r="G236" s="91">
        <v>0</v>
      </c>
      <c r="H236" s="91">
        <v>0</v>
      </c>
      <c r="I236" s="92">
        <f t="shared" ref="I236:K236" si="21">+I232+I233+I234+I235</f>
        <v>0</v>
      </c>
      <c r="J236" s="92">
        <f t="shared" si="21"/>
        <v>0</v>
      </c>
      <c r="K236" s="92">
        <f t="shared" si="21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577</v>
      </c>
      <c r="C237" s="513"/>
      <c r="D237" s="69" t="s">
        <v>578</v>
      </c>
      <c r="E237" s="57" t="s">
        <v>579</v>
      </c>
      <c r="F237" s="145">
        <v>0</v>
      </c>
      <c r="G237" s="145">
        <v>0</v>
      </c>
      <c r="H237" s="145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580</v>
      </c>
      <c r="C238" s="513"/>
      <c r="D238" s="69" t="s">
        <v>581</v>
      </c>
      <c r="E238" s="57" t="s">
        <v>582</v>
      </c>
      <c r="F238" s="145">
        <v>0</v>
      </c>
      <c r="G238" s="145">
        <v>0</v>
      </c>
      <c r="H238" s="145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583</v>
      </c>
      <c r="C239" s="513"/>
      <c r="D239" s="69" t="s">
        <v>584</v>
      </c>
      <c r="E239" s="57" t="s">
        <v>585</v>
      </c>
      <c r="F239" s="145">
        <v>0</v>
      </c>
      <c r="G239" s="145">
        <v>0</v>
      </c>
      <c r="H239" s="145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586</v>
      </c>
      <c r="C240" s="513"/>
      <c r="D240" s="69" t="s">
        <v>587</v>
      </c>
      <c r="E240" s="57" t="s">
        <v>588</v>
      </c>
      <c r="F240" s="145">
        <v>0</v>
      </c>
      <c r="G240" s="145">
        <v>0</v>
      </c>
      <c r="H240" s="145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589</v>
      </c>
      <c r="C241" s="513"/>
      <c r="D241" s="125" t="s">
        <v>575</v>
      </c>
      <c r="E241" s="90" t="s">
        <v>590</v>
      </c>
      <c r="F241" s="91">
        <v>0</v>
      </c>
      <c r="G241" s="91">
        <v>0</v>
      </c>
      <c r="H241" s="91">
        <v>0</v>
      </c>
      <c r="I241" s="92">
        <f t="shared" ref="I241:K241" si="22">+I237+I238+I239+I240</f>
        <v>0</v>
      </c>
      <c r="J241" s="92">
        <f t="shared" si="22"/>
        <v>0</v>
      </c>
      <c r="K241" s="92">
        <f t="shared" si="22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591</v>
      </c>
      <c r="C242" s="513"/>
      <c r="D242" s="126" t="s">
        <v>592</v>
      </c>
      <c r="E242" s="57" t="s">
        <v>593</v>
      </c>
      <c r="F242" s="145">
        <v>0</v>
      </c>
      <c r="G242" s="145">
        <v>0</v>
      </c>
      <c r="H242" s="145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594</v>
      </c>
      <c r="C243" s="513"/>
      <c r="D243" s="126" t="s">
        <v>595</v>
      </c>
      <c r="E243" s="57" t="s">
        <v>596</v>
      </c>
      <c r="F243" s="145">
        <v>0</v>
      </c>
      <c r="G243" s="145">
        <v>0</v>
      </c>
      <c r="H243" s="145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597</v>
      </c>
      <c r="C244" s="513"/>
      <c r="D244" s="126" t="s">
        <v>598</v>
      </c>
      <c r="E244" s="57" t="s">
        <v>599</v>
      </c>
      <c r="F244" s="145">
        <v>0</v>
      </c>
      <c r="G244" s="145">
        <v>0</v>
      </c>
      <c r="H244" s="145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600</v>
      </c>
      <c r="C245" s="513"/>
      <c r="D245" s="126" t="s">
        <v>601</v>
      </c>
      <c r="E245" s="57" t="s">
        <v>602</v>
      </c>
      <c r="F245" s="145">
        <v>0</v>
      </c>
      <c r="G245" s="145">
        <v>0</v>
      </c>
      <c r="H245" s="145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603</v>
      </c>
      <c r="C246" s="514"/>
      <c r="D246" s="125" t="s">
        <v>604</v>
      </c>
      <c r="E246" s="90" t="s">
        <v>605</v>
      </c>
      <c r="F246" s="91">
        <v>0</v>
      </c>
      <c r="G246" s="91">
        <v>0</v>
      </c>
      <c r="H246" s="91">
        <v>0</v>
      </c>
      <c r="I246" s="92">
        <f t="shared" ref="I246:K246" si="23">+I242+I243+I244+I245</f>
        <v>0</v>
      </c>
      <c r="J246" s="92">
        <f t="shared" si="23"/>
        <v>0</v>
      </c>
      <c r="K246" s="92">
        <f t="shared" si="23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606</v>
      </c>
      <c r="C247" s="541" t="s">
        <v>607</v>
      </c>
      <c r="D247" s="126" t="s">
        <v>608</v>
      </c>
      <c r="E247" s="57" t="s">
        <v>609</v>
      </c>
      <c r="F247" s="145">
        <v>0</v>
      </c>
      <c r="G247" s="145">
        <v>0</v>
      </c>
      <c r="H247" s="145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610</v>
      </c>
      <c r="C248" s="513"/>
      <c r="D248" s="126" t="s">
        <v>611</v>
      </c>
      <c r="E248" s="57" t="s">
        <v>612</v>
      </c>
      <c r="F248" s="145">
        <v>0</v>
      </c>
      <c r="G248" s="145">
        <v>0</v>
      </c>
      <c r="H248" s="145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613</v>
      </c>
      <c r="C249" s="513"/>
      <c r="D249" s="126" t="s">
        <v>614</v>
      </c>
      <c r="E249" s="57" t="s">
        <v>615</v>
      </c>
      <c r="F249" s="145">
        <v>0</v>
      </c>
      <c r="G249" s="145">
        <v>0</v>
      </c>
      <c r="H249" s="145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616</v>
      </c>
      <c r="C250" s="513"/>
      <c r="D250" s="126" t="s">
        <v>617</v>
      </c>
      <c r="E250" s="57" t="s">
        <v>618</v>
      </c>
      <c r="F250" s="145">
        <v>0</v>
      </c>
      <c r="G250" s="145">
        <v>0</v>
      </c>
      <c r="H250" s="145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619</v>
      </c>
      <c r="C251" s="513"/>
      <c r="D251" s="125" t="s">
        <v>620</v>
      </c>
      <c r="E251" s="90" t="s">
        <v>621</v>
      </c>
      <c r="F251" s="91">
        <v>0</v>
      </c>
      <c r="G251" s="91">
        <v>0</v>
      </c>
      <c r="H251" s="91">
        <v>0</v>
      </c>
      <c r="I251" s="92">
        <f t="shared" ref="I251:K251" si="24">+I247+I248+I249+I250</f>
        <v>0</v>
      </c>
      <c r="J251" s="92">
        <f t="shared" si="24"/>
        <v>0</v>
      </c>
      <c r="K251" s="92">
        <f t="shared" si="24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622</v>
      </c>
      <c r="C252" s="513"/>
      <c r="D252" s="126" t="s">
        <v>623</v>
      </c>
      <c r="E252" s="57" t="s">
        <v>624</v>
      </c>
      <c r="F252" s="145">
        <v>0</v>
      </c>
      <c r="G252" s="145">
        <v>0</v>
      </c>
      <c r="H252" s="145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625</v>
      </c>
      <c r="C253" s="513"/>
      <c r="D253" s="126" t="s">
        <v>626</v>
      </c>
      <c r="E253" s="57" t="s">
        <v>627</v>
      </c>
      <c r="F253" s="145">
        <v>0</v>
      </c>
      <c r="G253" s="145">
        <v>0</v>
      </c>
      <c r="H253" s="145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628</v>
      </c>
      <c r="C254" s="513"/>
      <c r="D254" s="126" t="s">
        <v>629</v>
      </c>
      <c r="E254" s="57" t="s">
        <v>630</v>
      </c>
      <c r="F254" s="145">
        <v>0</v>
      </c>
      <c r="G254" s="145">
        <v>0</v>
      </c>
      <c r="H254" s="145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631</v>
      </c>
      <c r="C255" s="513"/>
      <c r="D255" s="126" t="s">
        <v>632</v>
      </c>
      <c r="E255" s="57" t="s">
        <v>633</v>
      </c>
      <c r="F255" s="145">
        <v>0</v>
      </c>
      <c r="G255" s="145">
        <v>0</v>
      </c>
      <c r="H255" s="145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634</v>
      </c>
      <c r="C256" s="513"/>
      <c r="D256" s="125" t="s">
        <v>635</v>
      </c>
      <c r="E256" s="90" t="s">
        <v>636</v>
      </c>
      <c r="F256" s="91">
        <v>0</v>
      </c>
      <c r="G256" s="91">
        <v>0</v>
      </c>
      <c r="H256" s="91">
        <v>0</v>
      </c>
      <c r="I256" s="92">
        <f t="shared" ref="I256:K256" si="25">+I252+I253+I254+I255</f>
        <v>0</v>
      </c>
      <c r="J256" s="92">
        <f t="shared" si="25"/>
        <v>0</v>
      </c>
      <c r="K256" s="92">
        <f t="shared" si="25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637</v>
      </c>
      <c r="C257" s="513"/>
      <c r="D257" s="126" t="s">
        <v>638</v>
      </c>
      <c r="E257" s="57" t="s">
        <v>639</v>
      </c>
      <c r="F257" s="145">
        <v>0</v>
      </c>
      <c r="G257" s="145">
        <v>0</v>
      </c>
      <c r="H257" s="145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640</v>
      </c>
      <c r="C258" s="513"/>
      <c r="D258" s="126" t="s">
        <v>641</v>
      </c>
      <c r="E258" s="57" t="s">
        <v>642</v>
      </c>
      <c r="F258" s="145">
        <v>0</v>
      </c>
      <c r="G258" s="145">
        <v>0</v>
      </c>
      <c r="H258" s="145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643</v>
      </c>
      <c r="C259" s="513"/>
      <c r="D259" s="126" t="s">
        <v>644</v>
      </c>
      <c r="E259" s="57" t="s">
        <v>645</v>
      </c>
      <c r="F259" s="145">
        <v>0</v>
      </c>
      <c r="G259" s="145">
        <v>0</v>
      </c>
      <c r="H259" s="145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646</v>
      </c>
      <c r="C260" s="513"/>
      <c r="D260" s="126" t="s">
        <v>647</v>
      </c>
      <c r="E260" s="57" t="s">
        <v>648</v>
      </c>
      <c r="F260" s="145">
        <v>0</v>
      </c>
      <c r="G260" s="145">
        <v>0</v>
      </c>
      <c r="H260" s="145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649</v>
      </c>
      <c r="C261" s="513"/>
      <c r="D261" s="125" t="s">
        <v>650</v>
      </c>
      <c r="E261" s="90" t="s">
        <v>651</v>
      </c>
      <c r="F261" s="91">
        <v>0</v>
      </c>
      <c r="G261" s="91">
        <v>0</v>
      </c>
      <c r="H261" s="91">
        <v>0</v>
      </c>
      <c r="I261" s="92">
        <f t="shared" ref="I261:K261" si="26">+I257+I258+I259+I260</f>
        <v>0</v>
      </c>
      <c r="J261" s="92">
        <f t="shared" si="26"/>
        <v>0</v>
      </c>
      <c r="K261" s="92">
        <f t="shared" si="26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652</v>
      </c>
      <c r="C262" s="513"/>
      <c r="D262" s="126" t="s">
        <v>653</v>
      </c>
      <c r="E262" s="57" t="s">
        <v>654</v>
      </c>
      <c r="F262" s="145">
        <v>0</v>
      </c>
      <c r="G262" s="145">
        <v>0</v>
      </c>
      <c r="H262" s="145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655</v>
      </c>
      <c r="C263" s="513"/>
      <c r="D263" s="126" t="s">
        <v>656</v>
      </c>
      <c r="E263" s="57" t="s">
        <v>657</v>
      </c>
      <c r="F263" s="145">
        <v>0</v>
      </c>
      <c r="G263" s="145">
        <v>0</v>
      </c>
      <c r="H263" s="145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658</v>
      </c>
      <c r="C264" s="513"/>
      <c r="D264" s="126" t="s">
        <v>659</v>
      </c>
      <c r="E264" s="57" t="s">
        <v>660</v>
      </c>
      <c r="F264" s="145">
        <v>0</v>
      </c>
      <c r="G264" s="145">
        <v>0</v>
      </c>
      <c r="H264" s="145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661</v>
      </c>
      <c r="C265" s="513"/>
      <c r="D265" s="126" t="s">
        <v>662</v>
      </c>
      <c r="E265" s="57" t="s">
        <v>663</v>
      </c>
      <c r="F265" s="145">
        <v>0</v>
      </c>
      <c r="G265" s="145">
        <v>0</v>
      </c>
      <c r="H265" s="145">
        <v>0</v>
      </c>
      <c r="I265" s="127"/>
      <c r="J265" s="127"/>
      <c r="K265" s="127"/>
      <c r="L265" s="128"/>
      <c r="M265" s="129">
        <f t="shared" ref="M265:M289" si="27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664</v>
      </c>
      <c r="C266" s="514"/>
      <c r="D266" s="125" t="s">
        <v>665</v>
      </c>
      <c r="E266" s="90" t="s">
        <v>666</v>
      </c>
      <c r="F266" s="91">
        <v>0</v>
      </c>
      <c r="G266" s="91">
        <v>0</v>
      </c>
      <c r="H266" s="91">
        <v>0</v>
      </c>
      <c r="I266" s="92">
        <f t="shared" ref="I266:K266" si="28">+I262+I263+I264+I265</f>
        <v>0</v>
      </c>
      <c r="J266" s="92">
        <f t="shared" si="28"/>
        <v>0</v>
      </c>
      <c r="K266" s="92">
        <f t="shared" si="28"/>
        <v>0</v>
      </c>
      <c r="L266" s="13"/>
      <c r="M266" s="81">
        <f t="shared" si="27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667</v>
      </c>
      <c r="C267" s="541" t="s">
        <v>668</v>
      </c>
      <c r="D267" s="126" t="s">
        <v>669</v>
      </c>
      <c r="E267" s="57" t="s">
        <v>670</v>
      </c>
      <c r="F267" s="145">
        <v>0</v>
      </c>
      <c r="G267" s="145">
        <v>0</v>
      </c>
      <c r="H267" s="145">
        <v>0</v>
      </c>
      <c r="I267" s="84"/>
      <c r="J267" s="84"/>
      <c r="K267" s="84"/>
      <c r="L267" s="13"/>
      <c r="M267" s="81">
        <f t="shared" si="27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671</v>
      </c>
      <c r="C268" s="513"/>
      <c r="D268" s="126" t="s">
        <v>672</v>
      </c>
      <c r="E268" s="57" t="s">
        <v>673</v>
      </c>
      <c r="F268" s="145">
        <v>0</v>
      </c>
      <c r="G268" s="145">
        <v>0</v>
      </c>
      <c r="H268" s="145">
        <v>0</v>
      </c>
      <c r="I268" s="84"/>
      <c r="J268" s="84"/>
      <c r="K268" s="84"/>
      <c r="L268" s="13"/>
      <c r="M268" s="81">
        <f t="shared" si="27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674</v>
      </c>
      <c r="C269" s="513"/>
      <c r="D269" s="126" t="s">
        <v>675</v>
      </c>
      <c r="E269" s="57" t="s">
        <v>676</v>
      </c>
      <c r="F269" s="145">
        <v>0</v>
      </c>
      <c r="G269" s="145">
        <v>0</v>
      </c>
      <c r="H269" s="145">
        <v>0</v>
      </c>
      <c r="I269" s="84"/>
      <c r="J269" s="84"/>
      <c r="K269" s="84"/>
      <c r="L269" s="13"/>
      <c r="M269" s="81">
        <f t="shared" si="27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677</v>
      </c>
      <c r="C270" s="513"/>
      <c r="D270" s="126" t="s">
        <v>678</v>
      </c>
      <c r="E270" s="57" t="s">
        <v>679</v>
      </c>
      <c r="F270" s="145">
        <v>0</v>
      </c>
      <c r="G270" s="145">
        <v>0</v>
      </c>
      <c r="H270" s="145">
        <v>0</v>
      </c>
      <c r="I270" s="84"/>
      <c r="J270" s="84"/>
      <c r="K270" s="84"/>
      <c r="L270" s="13"/>
      <c r="M270" s="81">
        <f t="shared" si="27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514"/>
      <c r="D271" s="125" t="s">
        <v>665</v>
      </c>
      <c r="E271" s="72" t="s">
        <v>680</v>
      </c>
      <c r="F271" s="130">
        <v>0</v>
      </c>
      <c r="G271" s="130">
        <v>0</v>
      </c>
      <c r="H271" s="130">
        <v>0</v>
      </c>
      <c r="I271" s="131">
        <f t="shared" ref="I271:K271" si="29">+I267+I268+I269+I270</f>
        <v>0</v>
      </c>
      <c r="J271" s="131">
        <f t="shared" si="29"/>
        <v>0</v>
      </c>
      <c r="K271" s="131">
        <f t="shared" si="29"/>
        <v>0</v>
      </c>
      <c r="L271" s="13"/>
      <c r="M271" s="81">
        <f t="shared" si="27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681</v>
      </c>
      <c r="C272" s="538" t="s">
        <v>682</v>
      </c>
      <c r="D272" s="69" t="s">
        <v>683</v>
      </c>
      <c r="E272" s="63" t="s">
        <v>684</v>
      </c>
      <c r="F272" s="155">
        <v>1</v>
      </c>
      <c r="G272" s="155">
        <v>0</v>
      </c>
      <c r="H272" s="155">
        <v>0</v>
      </c>
      <c r="I272" s="135"/>
      <c r="J272" s="135"/>
      <c r="K272" s="135"/>
      <c r="L272" s="132"/>
      <c r="M272" s="81">
        <f t="shared" si="27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685</v>
      </c>
      <c r="C273" s="513"/>
      <c r="D273" s="69" t="s">
        <v>686</v>
      </c>
      <c r="E273" s="63" t="s">
        <v>687</v>
      </c>
      <c r="F273" s="155">
        <v>37</v>
      </c>
      <c r="G273" s="155">
        <v>0</v>
      </c>
      <c r="H273" s="155">
        <v>0</v>
      </c>
      <c r="I273" s="135"/>
      <c r="J273" s="135"/>
      <c r="K273" s="135"/>
      <c r="L273" s="132"/>
      <c r="M273" s="81">
        <f t="shared" si="27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688</v>
      </c>
      <c r="C274" s="513"/>
      <c r="D274" s="69" t="s">
        <v>689</v>
      </c>
      <c r="E274" s="63" t="s">
        <v>690</v>
      </c>
      <c r="F274" s="150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27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691</v>
      </c>
      <c r="C275" s="513"/>
      <c r="D275" s="69" t="s">
        <v>692</v>
      </c>
      <c r="E275" s="63" t="s">
        <v>693</v>
      </c>
      <c r="F275" s="150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27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694</v>
      </c>
      <c r="C276" s="513"/>
      <c r="D276" s="69" t="s">
        <v>182</v>
      </c>
      <c r="E276" s="63" t="s">
        <v>695</v>
      </c>
      <c r="F276" s="150">
        <v>1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27"/>
        <v>1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696</v>
      </c>
      <c r="C277" s="513"/>
      <c r="D277" s="69" t="s">
        <v>697</v>
      </c>
      <c r="E277" s="63" t="s">
        <v>698</v>
      </c>
      <c r="F277" s="156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27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8.25" customHeight="1" x14ac:dyDescent="0.2">
      <c r="A278" s="13"/>
      <c r="B278" s="133" t="s">
        <v>699</v>
      </c>
      <c r="C278" s="513"/>
      <c r="D278" s="69" t="s">
        <v>700</v>
      </c>
      <c r="E278" s="63" t="s">
        <v>701</v>
      </c>
      <c r="F278" s="156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27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702</v>
      </c>
      <c r="C279" s="513"/>
      <c r="D279" s="69" t="s">
        <v>703</v>
      </c>
      <c r="E279" s="63" t="s">
        <v>704</v>
      </c>
      <c r="F279" s="156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27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705</v>
      </c>
      <c r="C280" s="539"/>
      <c r="D280" s="69" t="s">
        <v>706</v>
      </c>
      <c r="E280" s="63" t="s">
        <v>707</v>
      </c>
      <c r="F280" s="156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27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708</v>
      </c>
      <c r="E281" s="81" t="s">
        <v>709</v>
      </c>
      <c r="F281" s="130">
        <v>1</v>
      </c>
      <c r="G281" s="130">
        <v>0</v>
      </c>
      <c r="H281" s="130">
        <v>0</v>
      </c>
      <c r="I281" s="131">
        <f t="shared" ref="I281:K281" si="30">+I277+I278+I279+I280</f>
        <v>0</v>
      </c>
      <c r="J281" s="131">
        <f t="shared" si="30"/>
        <v>0</v>
      </c>
      <c r="K281" s="131">
        <f t="shared" si="30"/>
        <v>0</v>
      </c>
      <c r="L281" s="13"/>
      <c r="M281" s="81">
        <f t="shared" si="27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710</v>
      </c>
      <c r="C282" s="540" t="s">
        <v>711</v>
      </c>
      <c r="D282" s="69" t="s">
        <v>712</v>
      </c>
      <c r="E282" s="63" t="s">
        <v>713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27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714</v>
      </c>
      <c r="C283" s="513"/>
      <c r="D283" s="69" t="s">
        <v>715</v>
      </c>
      <c r="E283" s="63" t="s">
        <v>716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27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717</v>
      </c>
      <c r="C284" s="513"/>
      <c r="D284" s="69" t="s">
        <v>718</v>
      </c>
      <c r="E284" s="63" t="s">
        <v>719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27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720</v>
      </c>
      <c r="C285" s="513"/>
      <c r="D285" s="69" t="s">
        <v>721</v>
      </c>
      <c r="E285" s="63" t="s">
        <v>722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27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723</v>
      </c>
      <c r="C286" s="513"/>
      <c r="D286" s="69" t="s">
        <v>724</v>
      </c>
      <c r="E286" s="63" t="s">
        <v>725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27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726</v>
      </c>
      <c r="C287" s="513"/>
      <c r="D287" s="69" t="s">
        <v>727</v>
      </c>
      <c r="E287" s="63" t="s">
        <v>728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27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729</v>
      </c>
      <c r="C288" s="513"/>
      <c r="D288" s="69" t="s">
        <v>730</v>
      </c>
      <c r="E288" s="63" t="s">
        <v>731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27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514"/>
      <c r="D289" s="74" t="s">
        <v>732</v>
      </c>
      <c r="E289" s="143" t="s">
        <v>733</v>
      </c>
      <c r="F289" s="130">
        <v>13</v>
      </c>
      <c r="G289" s="130">
        <v>7</v>
      </c>
      <c r="H289" s="130">
        <v>8</v>
      </c>
      <c r="I289" s="131">
        <f t="shared" ref="I289:K289" si="31">+I285+I286+I287+I288</f>
        <v>0</v>
      </c>
      <c r="J289" s="131">
        <f t="shared" si="31"/>
        <v>0</v>
      </c>
      <c r="K289" s="131">
        <f t="shared" si="31"/>
        <v>0</v>
      </c>
      <c r="L289" s="13"/>
      <c r="M289" s="81">
        <f t="shared" si="27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ySplit="7" topLeftCell="A27" activePane="bottomLeft" state="frozen"/>
      <selection pane="bottomLeft" activeCell="I30" sqref="I30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6" width="6.42578125" customWidth="1"/>
    <col min="7" max="7" width="6.85546875" customWidth="1"/>
    <col min="8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116</v>
      </c>
      <c r="D1" s="56"/>
      <c r="E1" s="13"/>
      <c r="F1" s="13" t="s">
        <v>116</v>
      </c>
      <c r="G1" s="13"/>
      <c r="H1" s="13" t="s">
        <v>116</v>
      </c>
      <c r="I1" s="13"/>
      <c r="J1" s="13"/>
      <c r="K1" s="13" t="s">
        <v>116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548" t="s">
        <v>117</v>
      </c>
      <c r="C2" s="511"/>
      <c r="D2" s="511"/>
      <c r="E2" s="511"/>
      <c r="F2" s="511"/>
      <c r="G2" s="511"/>
      <c r="H2" s="511"/>
      <c r="I2" s="511"/>
      <c r="J2" s="511"/>
      <c r="K2" s="511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736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119</v>
      </c>
      <c r="D4" s="57" t="s">
        <v>120</v>
      </c>
      <c r="E4" s="549" t="s">
        <v>121</v>
      </c>
      <c r="F4" s="549" t="str">
        <f>SASARAN!$C$8</f>
        <v>PURWODADI</v>
      </c>
      <c r="G4" s="549" t="str">
        <f>SASARAN!$C$9</f>
        <v>POLOWIJEN</v>
      </c>
      <c r="H4" s="549" t="str">
        <f>SASARAN!$C$10</f>
        <v>BALEARJOSARI</v>
      </c>
      <c r="I4" s="549">
        <f>SASARAN!$C$11</f>
        <v>0</v>
      </c>
      <c r="J4" s="549">
        <f>SASARAN!$C$12</f>
        <v>0</v>
      </c>
      <c r="K4" s="549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122</v>
      </c>
      <c r="D5" s="59"/>
      <c r="E5" s="513"/>
      <c r="F5" s="513"/>
      <c r="G5" s="513"/>
      <c r="H5" s="513"/>
      <c r="I5" s="513"/>
      <c r="J5" s="513"/>
      <c r="K5" s="513"/>
      <c r="L5" s="13"/>
      <c r="M5" s="60" t="s">
        <v>112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514"/>
      <c r="F6" s="514"/>
      <c r="G6" s="514"/>
      <c r="H6" s="514"/>
      <c r="I6" s="514"/>
      <c r="J6" s="514"/>
      <c r="K6" s="514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123</v>
      </c>
      <c r="D9" s="69" t="s">
        <v>124</v>
      </c>
      <c r="E9" s="68" t="s">
        <v>123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125</v>
      </c>
      <c r="D10" s="74" t="s">
        <v>126</v>
      </c>
      <c r="E10" s="73" t="s">
        <v>127</v>
      </c>
      <c r="F10" s="145">
        <v>13</v>
      </c>
      <c r="G10" s="146">
        <v>9</v>
      </c>
      <c r="H10" s="91">
        <v>9</v>
      </c>
      <c r="I10" s="78"/>
      <c r="J10" s="79"/>
      <c r="K10" s="80"/>
      <c r="L10" s="13"/>
      <c r="M10" s="81">
        <f t="shared" ref="M10:M264" si="0">SUM(F10:K10)</f>
        <v>31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128</v>
      </c>
      <c r="D11" s="74" t="s">
        <v>129</v>
      </c>
      <c r="E11" s="73" t="s">
        <v>128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130</v>
      </c>
      <c r="C12" s="541" t="s">
        <v>131</v>
      </c>
      <c r="D12" s="83" t="s">
        <v>132</v>
      </c>
      <c r="E12" s="57" t="s">
        <v>133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134</v>
      </c>
      <c r="C13" s="513"/>
      <c r="D13" s="83" t="s">
        <v>135</v>
      </c>
      <c r="E13" s="57" t="s">
        <v>136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137</v>
      </c>
      <c r="C14" s="513"/>
      <c r="D14" s="83" t="s">
        <v>138</v>
      </c>
      <c r="E14" s="57" t="s">
        <v>139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140</v>
      </c>
      <c r="C15" s="513"/>
      <c r="D15" s="83" t="s">
        <v>141</v>
      </c>
      <c r="E15" s="57" t="s">
        <v>142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514"/>
      <c r="D16" s="89" t="s">
        <v>143</v>
      </c>
      <c r="E16" s="90" t="s">
        <v>144</v>
      </c>
      <c r="F16" s="91">
        <f t="shared" ref="F16:K16" si="1">SUM(F12:F15)</f>
        <v>0</v>
      </c>
      <c r="G16" s="91">
        <f t="shared" si="1"/>
        <v>0</v>
      </c>
      <c r="H16" s="91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145</v>
      </c>
      <c r="C17" s="541" t="s">
        <v>146</v>
      </c>
      <c r="D17" s="94" t="s">
        <v>147</v>
      </c>
      <c r="E17" s="95" t="s">
        <v>148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149</v>
      </c>
      <c r="C18" s="513"/>
      <c r="D18" s="94" t="s">
        <v>150</v>
      </c>
      <c r="E18" s="95" t="s">
        <v>151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514"/>
      <c r="D19" s="89" t="s">
        <v>152</v>
      </c>
      <c r="E19" s="90" t="s">
        <v>153</v>
      </c>
      <c r="F19" s="91">
        <v>6</v>
      </c>
      <c r="G19" s="91">
        <v>6</v>
      </c>
      <c r="H19" s="91">
        <v>4</v>
      </c>
      <c r="I19" s="92">
        <f t="shared" ref="I19:K19" si="2">SUM(I17:I18)</f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154</v>
      </c>
      <c r="C20" s="99" t="s">
        <v>155</v>
      </c>
      <c r="D20" s="89" t="s">
        <v>156</v>
      </c>
      <c r="E20" s="90" t="s">
        <v>157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544" t="s">
        <v>158</v>
      </c>
      <c r="C21" s="541" t="s">
        <v>128</v>
      </c>
      <c r="D21" s="89" t="s">
        <v>159</v>
      </c>
      <c r="E21" s="538" t="s">
        <v>128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513"/>
      <c r="C22" s="513"/>
      <c r="D22" s="89" t="s">
        <v>160</v>
      </c>
      <c r="E22" s="513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514"/>
      <c r="C23" s="514"/>
      <c r="D23" s="89" t="s">
        <v>161</v>
      </c>
      <c r="E23" s="514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162</v>
      </c>
      <c r="C24" s="541" t="s">
        <v>163</v>
      </c>
      <c r="D24" s="83" t="s">
        <v>164</v>
      </c>
      <c r="E24" s="57" t="s">
        <v>165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166</v>
      </c>
      <c r="C25" s="513"/>
      <c r="D25" s="83" t="s">
        <v>167</v>
      </c>
      <c r="E25" s="57" t="s">
        <v>168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169</v>
      </c>
      <c r="C26" s="513"/>
      <c r="D26" s="83" t="s">
        <v>170</v>
      </c>
      <c r="E26" s="57" t="s">
        <v>171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172</v>
      </c>
      <c r="C27" s="513"/>
      <c r="D27" s="83" t="s">
        <v>173</v>
      </c>
      <c r="E27" s="57" t="s">
        <v>174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514"/>
      <c r="D28" s="89" t="s">
        <v>175</v>
      </c>
      <c r="E28" s="90" t="s">
        <v>176</v>
      </c>
      <c r="F28" s="91">
        <v>7</v>
      </c>
      <c r="G28" s="91">
        <v>7</v>
      </c>
      <c r="H28" s="91">
        <v>8</v>
      </c>
      <c r="I28" s="92">
        <f t="shared" ref="I28:K28" si="3">SUM(I24:I27)</f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22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177</v>
      </c>
      <c r="C29" s="546" t="s">
        <v>178</v>
      </c>
      <c r="D29" s="69" t="s">
        <v>179</v>
      </c>
      <c r="E29" s="102" t="s">
        <v>180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181</v>
      </c>
      <c r="C30" s="513"/>
      <c r="D30" s="69" t="s">
        <v>182</v>
      </c>
      <c r="E30" s="102" t="s">
        <v>183</v>
      </c>
      <c r="F30" s="150">
        <v>0</v>
      </c>
      <c r="G30" s="150">
        <v>0</v>
      </c>
      <c r="H30" s="150">
        <v>0</v>
      </c>
      <c r="I30" s="104"/>
      <c r="J30" s="104"/>
      <c r="K30" s="104"/>
      <c r="L30" s="100"/>
      <c r="M30" s="81">
        <f t="shared" si="0"/>
        <v>0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184</v>
      </c>
      <c r="C31" s="513"/>
      <c r="D31" s="69" t="s">
        <v>185</v>
      </c>
      <c r="E31" s="102" t="s">
        <v>186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187</v>
      </c>
      <c r="C32" s="513"/>
      <c r="D32" s="69" t="s">
        <v>188</v>
      </c>
      <c r="E32" s="102" t="s">
        <v>189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190</v>
      </c>
      <c r="C33" s="513"/>
      <c r="D33" s="69" t="s">
        <v>191</v>
      </c>
      <c r="E33" s="102" t="s">
        <v>192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193</v>
      </c>
      <c r="C34" s="513"/>
      <c r="D34" s="69" t="s">
        <v>194</v>
      </c>
      <c r="E34" s="102" t="s">
        <v>195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196</v>
      </c>
      <c r="C35" s="514"/>
      <c r="D35" s="69" t="s">
        <v>197</v>
      </c>
      <c r="E35" s="102" t="s">
        <v>198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199</v>
      </c>
      <c r="C36" s="541" t="s">
        <v>200</v>
      </c>
      <c r="D36" s="83" t="s">
        <v>201</v>
      </c>
      <c r="E36" s="57" t="s">
        <v>202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203</v>
      </c>
      <c r="C37" s="513"/>
      <c r="D37" s="83" t="s">
        <v>204</v>
      </c>
      <c r="E37" s="57" t="s">
        <v>205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206</v>
      </c>
      <c r="C38" s="513"/>
      <c r="D38" s="83" t="s">
        <v>207</v>
      </c>
      <c r="E38" s="57" t="s">
        <v>208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209</v>
      </c>
      <c r="C39" s="513"/>
      <c r="D39" s="83" t="s">
        <v>210</v>
      </c>
      <c r="E39" s="57" t="s">
        <v>211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514"/>
      <c r="D40" s="89" t="s">
        <v>212</v>
      </c>
      <c r="E40" s="90" t="s">
        <v>200</v>
      </c>
      <c r="F40" s="91">
        <v>1</v>
      </c>
      <c r="G40" s="91">
        <v>1</v>
      </c>
      <c r="H40" s="91">
        <v>1</v>
      </c>
      <c r="I40" s="92">
        <f t="shared" ref="I40:K40" si="4">+I36+I37+I38+I39</f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547" t="s">
        <v>213</v>
      </c>
      <c r="C41" s="541" t="s">
        <v>214</v>
      </c>
      <c r="D41" s="83" t="s">
        <v>215</v>
      </c>
      <c r="E41" s="57" t="s">
        <v>216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514"/>
      <c r="C42" s="513"/>
      <c r="D42" s="83" t="s">
        <v>217</v>
      </c>
      <c r="E42" s="57" t="s">
        <v>218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547" t="s">
        <v>219</v>
      </c>
      <c r="C43" s="513"/>
      <c r="D43" s="83" t="s">
        <v>220</v>
      </c>
      <c r="E43" s="57" t="s">
        <v>221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514"/>
      <c r="C44" s="513"/>
      <c r="D44" s="83" t="s">
        <v>222</v>
      </c>
      <c r="E44" s="57" t="s">
        <v>223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514"/>
      <c r="D45" s="89" t="s">
        <v>224</v>
      </c>
      <c r="E45" s="90" t="s">
        <v>214</v>
      </c>
      <c r="F45" s="91">
        <v>1</v>
      </c>
      <c r="G45" s="91">
        <v>1</v>
      </c>
      <c r="H45" s="91">
        <v>1</v>
      </c>
      <c r="I45" s="92">
        <f t="shared" ref="I45:K45" si="5">+I41+I42+I43+I44</f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538">
        <v>4</v>
      </c>
      <c r="C46" s="538" t="s">
        <v>225</v>
      </c>
      <c r="D46" s="89" t="s">
        <v>226</v>
      </c>
      <c r="E46" s="90" t="s">
        <v>227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513"/>
      <c r="C47" s="513"/>
      <c r="D47" s="89" t="s">
        <v>228</v>
      </c>
      <c r="E47" s="90" t="s">
        <v>229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514"/>
      <c r="C48" s="514"/>
      <c r="D48" s="89" t="s">
        <v>230</v>
      </c>
      <c r="E48" s="90" t="s">
        <v>231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538" t="s">
        <v>232</v>
      </c>
      <c r="C49" s="541" t="s">
        <v>233</v>
      </c>
      <c r="D49" s="89" t="s">
        <v>234</v>
      </c>
      <c r="E49" s="90" t="s">
        <v>235</v>
      </c>
      <c r="F49" s="152">
        <v>1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1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513"/>
      <c r="C50" s="513"/>
      <c r="D50" s="89" t="s">
        <v>236</v>
      </c>
      <c r="E50" s="90" t="s">
        <v>237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513"/>
      <c r="C51" s="513"/>
      <c r="D51" s="74" t="s">
        <v>238</v>
      </c>
      <c r="E51" s="102" t="s">
        <v>239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513"/>
      <c r="C52" s="513"/>
      <c r="D52" s="89" t="s">
        <v>240</v>
      </c>
      <c r="E52" s="90" t="s">
        <v>241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514"/>
      <c r="C53" s="513"/>
      <c r="D53" s="89" t="s">
        <v>242</v>
      </c>
      <c r="E53" s="90" t="s">
        <v>243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538" t="s">
        <v>244</v>
      </c>
      <c r="C54" s="513"/>
      <c r="D54" s="83" t="s">
        <v>245</v>
      </c>
      <c r="E54" s="57" t="s">
        <v>246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513"/>
      <c r="C55" s="513"/>
      <c r="D55" s="83" t="s">
        <v>247</v>
      </c>
      <c r="E55" s="57" t="s">
        <v>248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513"/>
      <c r="C56" s="513"/>
      <c r="D56" s="83" t="s">
        <v>249</v>
      </c>
      <c r="E56" s="57" t="s">
        <v>250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513"/>
      <c r="C57" s="513"/>
      <c r="D57" s="83" t="s">
        <v>251</v>
      </c>
      <c r="E57" s="57" t="s">
        <v>252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514"/>
      <c r="C58" s="514"/>
      <c r="D58" s="89" t="s">
        <v>253</v>
      </c>
      <c r="E58" s="90" t="s">
        <v>254</v>
      </c>
      <c r="F58" s="91">
        <v>1</v>
      </c>
      <c r="G58" s="91">
        <v>0</v>
      </c>
      <c r="H58" s="91">
        <v>0</v>
      </c>
      <c r="I58" s="92">
        <f t="shared" ref="I58:K58" si="6">+I54+I55+I56+I57</f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1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544" t="s">
        <v>255</v>
      </c>
      <c r="C59" s="541" t="s">
        <v>256</v>
      </c>
      <c r="D59" s="83" t="s">
        <v>257</v>
      </c>
      <c r="E59" s="57" t="s">
        <v>258</v>
      </c>
      <c r="F59" s="149">
        <v>0</v>
      </c>
      <c r="G59" s="149">
        <v>0</v>
      </c>
      <c r="H59" s="149">
        <v>0</v>
      </c>
      <c r="I59" s="84"/>
      <c r="J59" s="84"/>
      <c r="K59" s="84"/>
      <c r="L59" s="13"/>
      <c r="M59" s="81">
        <f t="shared" si="0"/>
        <v>0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513"/>
      <c r="C60" s="513"/>
      <c r="D60" s="83" t="s">
        <v>259</v>
      </c>
      <c r="E60" s="57" t="s">
        <v>260</v>
      </c>
      <c r="F60" s="149">
        <v>0</v>
      </c>
      <c r="G60" s="149">
        <v>0</v>
      </c>
      <c r="H60" s="149">
        <v>0</v>
      </c>
      <c r="I60" s="84"/>
      <c r="J60" s="84"/>
      <c r="K60" s="84"/>
      <c r="L60" s="13"/>
      <c r="M60" s="81">
        <f t="shared" si="0"/>
        <v>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513"/>
      <c r="C61" s="513"/>
      <c r="D61" s="83" t="s">
        <v>261</v>
      </c>
      <c r="E61" s="57" t="s">
        <v>262</v>
      </c>
      <c r="F61" s="149">
        <v>1</v>
      </c>
      <c r="G61" s="149">
        <v>0</v>
      </c>
      <c r="H61" s="149">
        <v>0</v>
      </c>
      <c r="I61" s="84"/>
      <c r="J61" s="84"/>
      <c r="K61" s="84"/>
      <c r="L61" s="13"/>
      <c r="M61" s="81">
        <f t="shared" si="0"/>
        <v>1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514"/>
      <c r="C62" s="513"/>
      <c r="D62" s="83" t="s">
        <v>263</v>
      </c>
      <c r="E62" s="57" t="s">
        <v>264</v>
      </c>
      <c r="F62" s="149">
        <v>2</v>
      </c>
      <c r="G62" s="149">
        <v>0</v>
      </c>
      <c r="H62" s="149">
        <v>0</v>
      </c>
      <c r="I62" s="84"/>
      <c r="J62" s="84"/>
      <c r="K62" s="84"/>
      <c r="L62" s="13"/>
      <c r="M62" s="81">
        <f t="shared" si="0"/>
        <v>2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544" t="s">
        <v>265</v>
      </c>
      <c r="C63" s="513"/>
      <c r="D63" s="83" t="s">
        <v>266</v>
      </c>
      <c r="E63" s="57" t="s">
        <v>267</v>
      </c>
      <c r="F63" s="149">
        <v>2</v>
      </c>
      <c r="G63" s="149">
        <v>3</v>
      </c>
      <c r="H63" s="149">
        <v>2</v>
      </c>
      <c r="I63" s="84"/>
      <c r="J63" s="84"/>
      <c r="K63" s="84"/>
      <c r="L63" s="13"/>
      <c r="M63" s="81">
        <f t="shared" si="0"/>
        <v>7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514"/>
      <c r="C64" s="513"/>
      <c r="D64" s="83" t="s">
        <v>268</v>
      </c>
      <c r="E64" s="57" t="s">
        <v>269</v>
      </c>
      <c r="F64" s="149">
        <v>7</v>
      </c>
      <c r="G64" s="149">
        <v>7</v>
      </c>
      <c r="H64" s="149">
        <v>8</v>
      </c>
      <c r="I64" s="84"/>
      <c r="J64" s="84"/>
      <c r="K64" s="84"/>
      <c r="L64" s="13"/>
      <c r="M64" s="81">
        <f t="shared" si="0"/>
        <v>22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544" t="s">
        <v>270</v>
      </c>
      <c r="C65" s="513"/>
      <c r="D65" s="83" t="s">
        <v>271</v>
      </c>
      <c r="E65" s="57" t="s">
        <v>272</v>
      </c>
      <c r="F65" s="149">
        <v>1</v>
      </c>
      <c r="G65" s="149">
        <v>8</v>
      </c>
      <c r="H65" s="149">
        <v>1</v>
      </c>
      <c r="I65" s="84"/>
      <c r="J65" s="84"/>
      <c r="K65" s="84"/>
      <c r="L65" s="13"/>
      <c r="M65" s="81">
        <f t="shared" si="0"/>
        <v>10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514"/>
      <c r="C66" s="513"/>
      <c r="D66" s="83" t="s">
        <v>273</v>
      </c>
      <c r="E66" s="57" t="s">
        <v>274</v>
      </c>
      <c r="F66" s="149">
        <v>13</v>
      </c>
      <c r="G66" s="149">
        <v>10</v>
      </c>
      <c r="H66" s="149">
        <v>9</v>
      </c>
      <c r="I66" s="84"/>
      <c r="J66" s="84"/>
      <c r="K66" s="84"/>
      <c r="L66" s="13"/>
      <c r="M66" s="81">
        <f t="shared" si="0"/>
        <v>32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544" t="s">
        <v>275</v>
      </c>
      <c r="C67" s="513"/>
      <c r="D67" s="83" t="s">
        <v>276</v>
      </c>
      <c r="E67" s="57" t="s">
        <v>277</v>
      </c>
      <c r="F67" s="149">
        <v>0</v>
      </c>
      <c r="G67" s="149">
        <v>0</v>
      </c>
      <c r="H67" s="149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514"/>
      <c r="C68" s="513"/>
      <c r="D68" s="83" t="s">
        <v>278</v>
      </c>
      <c r="E68" s="57" t="s">
        <v>279</v>
      </c>
      <c r="F68" s="149">
        <v>0</v>
      </c>
      <c r="G68" s="149">
        <v>0</v>
      </c>
      <c r="H68" s="149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544" t="s">
        <v>280</v>
      </c>
      <c r="C69" s="513"/>
      <c r="D69" s="83" t="s">
        <v>281</v>
      </c>
      <c r="E69" s="57" t="s">
        <v>282</v>
      </c>
      <c r="F69" s="149">
        <v>0</v>
      </c>
      <c r="G69" s="149">
        <v>1</v>
      </c>
      <c r="H69" s="149">
        <v>0</v>
      </c>
      <c r="I69" s="84"/>
      <c r="J69" s="84"/>
      <c r="K69" s="84"/>
      <c r="L69" s="13"/>
      <c r="M69" s="81">
        <f t="shared" si="0"/>
        <v>1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514"/>
      <c r="C70" s="513"/>
      <c r="D70" s="83" t="s">
        <v>283</v>
      </c>
      <c r="E70" s="57" t="s">
        <v>284</v>
      </c>
      <c r="F70" s="149">
        <v>0</v>
      </c>
      <c r="G70" s="149">
        <v>1</v>
      </c>
      <c r="H70" s="149">
        <v>0</v>
      </c>
      <c r="I70" s="84"/>
      <c r="J70" s="84"/>
      <c r="K70" s="84"/>
      <c r="L70" s="13"/>
      <c r="M70" s="81">
        <f t="shared" si="0"/>
        <v>1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544" t="s">
        <v>285</v>
      </c>
      <c r="C71" s="513"/>
      <c r="D71" s="83" t="s">
        <v>286</v>
      </c>
      <c r="E71" s="57" t="s">
        <v>287</v>
      </c>
      <c r="F71" s="149">
        <v>0</v>
      </c>
      <c r="G71" s="149">
        <v>0</v>
      </c>
      <c r="H71" s="149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514"/>
      <c r="C72" s="513"/>
      <c r="D72" s="83" t="s">
        <v>288</v>
      </c>
      <c r="E72" s="57" t="s">
        <v>289</v>
      </c>
      <c r="F72" s="149">
        <v>0</v>
      </c>
      <c r="G72" s="149">
        <v>0</v>
      </c>
      <c r="H72" s="149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544" t="s">
        <v>290</v>
      </c>
      <c r="C73" s="513"/>
      <c r="D73" s="83" t="s">
        <v>291</v>
      </c>
      <c r="E73" s="57" t="s">
        <v>287</v>
      </c>
      <c r="F73" s="149">
        <v>0</v>
      </c>
      <c r="G73" s="149">
        <v>0</v>
      </c>
      <c r="H73" s="149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514"/>
      <c r="C74" s="513"/>
      <c r="D74" s="83" t="s">
        <v>292</v>
      </c>
      <c r="E74" s="57" t="s">
        <v>289</v>
      </c>
      <c r="F74" s="149">
        <v>0</v>
      </c>
      <c r="G74" s="149">
        <v>0</v>
      </c>
      <c r="H74" s="149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544" t="s">
        <v>293</v>
      </c>
      <c r="C75" s="513"/>
      <c r="D75" s="83" t="s">
        <v>294</v>
      </c>
      <c r="E75" s="57" t="s">
        <v>295</v>
      </c>
      <c r="F75" s="149">
        <v>1</v>
      </c>
      <c r="G75" s="149">
        <v>1</v>
      </c>
      <c r="H75" s="149">
        <v>1</v>
      </c>
      <c r="I75" s="84"/>
      <c r="J75" s="84"/>
      <c r="K75" s="84"/>
      <c r="L75" s="13"/>
      <c r="M75" s="81">
        <f t="shared" si="0"/>
        <v>3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514"/>
      <c r="C76" s="513"/>
      <c r="D76" s="83" t="s">
        <v>296</v>
      </c>
      <c r="E76" s="57" t="s">
        <v>297</v>
      </c>
      <c r="F76" s="149">
        <v>13</v>
      </c>
      <c r="G76" s="149">
        <v>10</v>
      </c>
      <c r="H76" s="149">
        <v>9</v>
      </c>
      <c r="I76" s="84"/>
      <c r="J76" s="84"/>
      <c r="K76" s="84"/>
      <c r="L76" s="13"/>
      <c r="M76" s="81">
        <f t="shared" si="0"/>
        <v>32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544" t="s">
        <v>298</v>
      </c>
      <c r="C77" s="513"/>
      <c r="D77" s="83" t="s">
        <v>299</v>
      </c>
      <c r="E77" s="57" t="s">
        <v>300</v>
      </c>
      <c r="F77" s="149">
        <v>0</v>
      </c>
      <c r="G77" s="149">
        <v>0</v>
      </c>
      <c r="H77" s="149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514"/>
      <c r="C78" s="513"/>
      <c r="D78" s="83" t="s">
        <v>301</v>
      </c>
      <c r="E78" s="57" t="s">
        <v>302</v>
      </c>
      <c r="F78" s="149">
        <v>0</v>
      </c>
      <c r="G78" s="149">
        <v>0</v>
      </c>
      <c r="H78" s="149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544" t="s">
        <v>303</v>
      </c>
      <c r="C79" s="513"/>
      <c r="D79" s="83" t="s">
        <v>304</v>
      </c>
      <c r="E79" s="57" t="s">
        <v>305</v>
      </c>
      <c r="F79" s="149">
        <v>0</v>
      </c>
      <c r="G79" s="149">
        <v>0</v>
      </c>
      <c r="H79" s="149">
        <v>0</v>
      </c>
      <c r="I79" s="84"/>
      <c r="J79" s="84"/>
      <c r="K79" s="84"/>
      <c r="L79" s="13"/>
      <c r="M79" s="81">
        <f t="shared" si="0"/>
        <v>0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514"/>
      <c r="C80" s="513"/>
      <c r="D80" s="83" t="s">
        <v>306</v>
      </c>
      <c r="E80" s="57" t="s">
        <v>307</v>
      </c>
      <c r="F80" s="149">
        <v>0</v>
      </c>
      <c r="G80" s="149">
        <v>0</v>
      </c>
      <c r="H80" s="149">
        <v>0</v>
      </c>
      <c r="I80" s="84"/>
      <c r="J80" s="84"/>
      <c r="K80" s="84"/>
      <c r="L80" s="13"/>
      <c r="M80" s="81">
        <f t="shared" si="0"/>
        <v>0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544" t="s">
        <v>308</v>
      </c>
      <c r="C81" s="513"/>
      <c r="D81" s="83" t="s">
        <v>309</v>
      </c>
      <c r="E81" s="57" t="s">
        <v>310</v>
      </c>
      <c r="F81" s="149">
        <v>0</v>
      </c>
      <c r="G81" s="149">
        <v>0</v>
      </c>
      <c r="H81" s="149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514"/>
      <c r="C82" s="513"/>
      <c r="D82" s="83" t="s">
        <v>311</v>
      </c>
      <c r="E82" s="57" t="s">
        <v>312</v>
      </c>
      <c r="F82" s="149">
        <v>0</v>
      </c>
      <c r="G82" s="149">
        <v>0</v>
      </c>
      <c r="H82" s="149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544" t="s">
        <v>313</v>
      </c>
      <c r="C83" s="513"/>
      <c r="D83" s="83" t="s">
        <v>314</v>
      </c>
      <c r="E83" s="57" t="s">
        <v>315</v>
      </c>
      <c r="F83" s="149">
        <v>1</v>
      </c>
      <c r="G83" s="149">
        <v>1</v>
      </c>
      <c r="H83" s="149">
        <v>1</v>
      </c>
      <c r="I83" s="84"/>
      <c r="J83" s="84"/>
      <c r="K83" s="84"/>
      <c r="L83" s="13"/>
      <c r="M83" s="81">
        <f t="shared" si="0"/>
        <v>3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514"/>
      <c r="C84" s="513"/>
      <c r="D84" s="83" t="s">
        <v>316</v>
      </c>
      <c r="E84" s="57" t="s">
        <v>317</v>
      </c>
      <c r="F84" s="149">
        <v>3</v>
      </c>
      <c r="G84" s="149">
        <v>3</v>
      </c>
      <c r="H84" s="149">
        <v>3</v>
      </c>
      <c r="I84" s="84"/>
      <c r="J84" s="84"/>
      <c r="K84" s="84"/>
      <c r="L84" s="13"/>
      <c r="M84" s="81">
        <f t="shared" si="0"/>
        <v>9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544" t="s">
        <v>318</v>
      </c>
      <c r="C85" s="513"/>
      <c r="D85" s="83" t="s">
        <v>319</v>
      </c>
      <c r="E85" s="57" t="s">
        <v>320</v>
      </c>
      <c r="F85" s="149">
        <v>0</v>
      </c>
      <c r="G85" s="149">
        <v>0</v>
      </c>
      <c r="H85" s="149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514"/>
      <c r="C86" s="513"/>
      <c r="D86" s="83" t="s">
        <v>321</v>
      </c>
      <c r="E86" s="57" t="s">
        <v>322</v>
      </c>
      <c r="F86" s="149">
        <v>0</v>
      </c>
      <c r="G86" s="149">
        <v>0</v>
      </c>
      <c r="H86" s="149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544" t="s">
        <v>323</v>
      </c>
      <c r="C87" s="513"/>
      <c r="D87" s="83" t="s">
        <v>324</v>
      </c>
      <c r="E87" s="57" t="s">
        <v>325</v>
      </c>
      <c r="F87" s="149">
        <v>0</v>
      </c>
      <c r="G87" s="149">
        <v>0</v>
      </c>
      <c r="H87" s="149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514"/>
      <c r="C88" s="513"/>
      <c r="D88" s="83" t="s">
        <v>326</v>
      </c>
      <c r="E88" s="57" t="s">
        <v>327</v>
      </c>
      <c r="F88" s="149">
        <v>0</v>
      </c>
      <c r="G88" s="149">
        <v>0</v>
      </c>
      <c r="H88" s="149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544" t="s">
        <v>328</v>
      </c>
      <c r="C89" s="513"/>
      <c r="D89" s="83" t="s">
        <v>329</v>
      </c>
      <c r="E89" s="57" t="s">
        <v>330</v>
      </c>
      <c r="F89" s="149">
        <v>1</v>
      </c>
      <c r="G89" s="149">
        <v>1</v>
      </c>
      <c r="H89" s="149">
        <v>1</v>
      </c>
      <c r="I89" s="84"/>
      <c r="J89" s="84"/>
      <c r="K89" s="84"/>
      <c r="L89" s="13"/>
      <c r="M89" s="81">
        <f t="shared" si="0"/>
        <v>3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514"/>
      <c r="C90" s="513"/>
      <c r="D90" s="83" t="s">
        <v>331</v>
      </c>
      <c r="E90" s="57" t="s">
        <v>332</v>
      </c>
      <c r="F90" s="149">
        <v>3</v>
      </c>
      <c r="G90" s="149">
        <v>3</v>
      </c>
      <c r="H90" s="149">
        <v>3</v>
      </c>
      <c r="I90" s="84"/>
      <c r="J90" s="84"/>
      <c r="K90" s="84"/>
      <c r="L90" s="13"/>
      <c r="M90" s="81">
        <f t="shared" si="0"/>
        <v>9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538">
        <v>6</v>
      </c>
      <c r="C91" s="513"/>
      <c r="D91" s="89" t="s">
        <v>333</v>
      </c>
      <c r="E91" s="90" t="s">
        <v>334</v>
      </c>
      <c r="F91" s="92">
        <f t="shared" ref="F91:K91" si="7">F59+F61+F63+F65+F67+F69+F71+F73+F75+F77+F79+F81+F83+F85+F87+F89</f>
        <v>7</v>
      </c>
      <c r="G91" s="92">
        <f t="shared" si="7"/>
        <v>15</v>
      </c>
      <c r="H91" s="92">
        <f t="shared" si="7"/>
        <v>6</v>
      </c>
      <c r="I91" s="92">
        <f t="shared" si="7"/>
        <v>0</v>
      </c>
      <c r="J91" s="92">
        <f t="shared" si="7"/>
        <v>0</v>
      </c>
      <c r="K91" s="92">
        <f t="shared" si="7"/>
        <v>0</v>
      </c>
      <c r="L91" s="13"/>
      <c r="M91" s="81">
        <f t="shared" si="0"/>
        <v>28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514"/>
      <c r="C92" s="514"/>
      <c r="D92" s="89" t="s">
        <v>335</v>
      </c>
      <c r="E92" s="90" t="s">
        <v>336</v>
      </c>
      <c r="F92" s="92">
        <f t="shared" ref="F92:K92" si="8">+F60+F62+F64+F66+F68+F70+F72+F74+F76+F78+F80+F82+F84+F86+F88+F90</f>
        <v>41</v>
      </c>
      <c r="G92" s="92">
        <f t="shared" si="8"/>
        <v>34</v>
      </c>
      <c r="H92" s="92">
        <f t="shared" si="8"/>
        <v>32</v>
      </c>
      <c r="I92" s="92">
        <f t="shared" si="8"/>
        <v>0</v>
      </c>
      <c r="J92" s="92">
        <f t="shared" si="8"/>
        <v>0</v>
      </c>
      <c r="K92" s="92">
        <f t="shared" si="8"/>
        <v>0</v>
      </c>
      <c r="L92" s="13"/>
      <c r="M92" s="81">
        <f t="shared" si="0"/>
        <v>107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544" t="s">
        <v>337</v>
      </c>
      <c r="C93" s="541" t="s">
        <v>338</v>
      </c>
      <c r="D93" s="83" t="s">
        <v>257</v>
      </c>
      <c r="E93" s="57" t="s">
        <v>258</v>
      </c>
      <c r="F93" s="149">
        <v>0</v>
      </c>
      <c r="G93" s="149">
        <v>0</v>
      </c>
      <c r="H93" s="149">
        <v>0</v>
      </c>
      <c r="I93" s="84"/>
      <c r="J93" s="84"/>
      <c r="K93" s="84"/>
      <c r="L93" s="13"/>
      <c r="M93" s="81">
        <f t="shared" si="0"/>
        <v>0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513"/>
      <c r="C94" s="513"/>
      <c r="D94" s="83" t="s">
        <v>259</v>
      </c>
      <c r="E94" s="57" t="s">
        <v>260</v>
      </c>
      <c r="F94" s="149">
        <v>0</v>
      </c>
      <c r="G94" s="149">
        <v>0</v>
      </c>
      <c r="H94" s="149">
        <v>0</v>
      </c>
      <c r="I94" s="84"/>
      <c r="J94" s="84"/>
      <c r="K94" s="84"/>
      <c r="L94" s="13"/>
      <c r="M94" s="81">
        <f t="shared" si="0"/>
        <v>0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513"/>
      <c r="C95" s="513"/>
      <c r="D95" s="83" t="s">
        <v>261</v>
      </c>
      <c r="E95" s="57" t="s">
        <v>262</v>
      </c>
      <c r="F95" s="149">
        <v>0</v>
      </c>
      <c r="G95" s="149">
        <v>0</v>
      </c>
      <c r="H95" s="149">
        <v>0</v>
      </c>
      <c r="I95" s="84"/>
      <c r="J95" s="84"/>
      <c r="K95" s="84"/>
      <c r="L95" s="13"/>
      <c r="M95" s="81">
        <f t="shared" si="0"/>
        <v>0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514"/>
      <c r="C96" s="513"/>
      <c r="D96" s="83" t="s">
        <v>263</v>
      </c>
      <c r="E96" s="57" t="s">
        <v>264</v>
      </c>
      <c r="F96" s="149">
        <v>0</v>
      </c>
      <c r="G96" s="149">
        <v>0</v>
      </c>
      <c r="H96" s="149">
        <v>0</v>
      </c>
      <c r="I96" s="84"/>
      <c r="J96" s="84"/>
      <c r="K96" s="84"/>
      <c r="L96" s="13"/>
      <c r="M96" s="81">
        <f t="shared" si="0"/>
        <v>0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544" t="s">
        <v>339</v>
      </c>
      <c r="C97" s="513"/>
      <c r="D97" s="83" t="s">
        <v>266</v>
      </c>
      <c r="E97" s="57" t="s">
        <v>267</v>
      </c>
      <c r="F97" s="149">
        <v>0</v>
      </c>
      <c r="G97" s="149">
        <v>0</v>
      </c>
      <c r="H97" s="149">
        <v>0</v>
      </c>
      <c r="I97" s="84"/>
      <c r="J97" s="84"/>
      <c r="K97" s="84"/>
      <c r="L97" s="13"/>
      <c r="M97" s="81">
        <f t="shared" si="0"/>
        <v>0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514"/>
      <c r="C98" s="513"/>
      <c r="D98" s="83" t="s">
        <v>268</v>
      </c>
      <c r="E98" s="57" t="s">
        <v>269</v>
      </c>
      <c r="F98" s="149">
        <v>0</v>
      </c>
      <c r="G98" s="149">
        <v>0</v>
      </c>
      <c r="H98" s="149">
        <v>0</v>
      </c>
      <c r="I98" s="84"/>
      <c r="J98" s="84"/>
      <c r="K98" s="84"/>
      <c r="L98" s="13"/>
      <c r="M98" s="81">
        <f t="shared" si="0"/>
        <v>0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544" t="s">
        <v>340</v>
      </c>
      <c r="C99" s="513"/>
      <c r="D99" s="83" t="s">
        <v>271</v>
      </c>
      <c r="E99" s="57" t="s">
        <v>272</v>
      </c>
      <c r="F99" s="149">
        <v>0</v>
      </c>
      <c r="G99" s="149">
        <v>0</v>
      </c>
      <c r="H99" s="149">
        <v>0</v>
      </c>
      <c r="I99" s="84"/>
      <c r="J99" s="84"/>
      <c r="K99" s="84"/>
      <c r="L99" s="13"/>
      <c r="M99" s="81">
        <f t="shared" si="0"/>
        <v>0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514"/>
      <c r="C100" s="513"/>
      <c r="D100" s="83" t="s">
        <v>273</v>
      </c>
      <c r="E100" s="57" t="s">
        <v>274</v>
      </c>
      <c r="F100" s="149">
        <v>0</v>
      </c>
      <c r="G100" s="149">
        <v>0</v>
      </c>
      <c r="H100" s="149">
        <v>0</v>
      </c>
      <c r="I100" s="84"/>
      <c r="J100" s="84"/>
      <c r="K100" s="84"/>
      <c r="L100" s="13"/>
      <c r="M100" s="81">
        <f t="shared" si="0"/>
        <v>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544" t="s">
        <v>341</v>
      </c>
      <c r="C101" s="513"/>
      <c r="D101" s="83" t="s">
        <v>276</v>
      </c>
      <c r="E101" s="57" t="s">
        <v>277</v>
      </c>
      <c r="F101" s="149">
        <v>0</v>
      </c>
      <c r="G101" s="149">
        <v>0</v>
      </c>
      <c r="H101" s="149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514"/>
      <c r="C102" s="513"/>
      <c r="D102" s="83" t="s">
        <v>278</v>
      </c>
      <c r="E102" s="57" t="s">
        <v>279</v>
      </c>
      <c r="F102" s="149">
        <v>0</v>
      </c>
      <c r="G102" s="149">
        <v>0</v>
      </c>
      <c r="H102" s="149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544" t="s">
        <v>342</v>
      </c>
      <c r="C103" s="513"/>
      <c r="D103" s="83" t="s">
        <v>281</v>
      </c>
      <c r="E103" s="57" t="s">
        <v>282</v>
      </c>
      <c r="F103" s="149">
        <v>0</v>
      </c>
      <c r="G103" s="149">
        <v>0</v>
      </c>
      <c r="H103" s="149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514"/>
      <c r="C104" s="513"/>
      <c r="D104" s="83" t="s">
        <v>283</v>
      </c>
      <c r="E104" s="57" t="s">
        <v>284</v>
      </c>
      <c r="F104" s="149">
        <v>0</v>
      </c>
      <c r="G104" s="149">
        <v>0</v>
      </c>
      <c r="H104" s="149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544" t="s">
        <v>343</v>
      </c>
      <c r="C105" s="513"/>
      <c r="D105" s="83" t="s">
        <v>286</v>
      </c>
      <c r="E105" s="57" t="s">
        <v>287</v>
      </c>
      <c r="F105" s="149">
        <v>0</v>
      </c>
      <c r="G105" s="149">
        <v>0</v>
      </c>
      <c r="H105" s="149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514"/>
      <c r="C106" s="513"/>
      <c r="D106" s="83" t="s">
        <v>288</v>
      </c>
      <c r="E106" s="57" t="s">
        <v>289</v>
      </c>
      <c r="F106" s="149">
        <v>0</v>
      </c>
      <c r="G106" s="149">
        <v>0</v>
      </c>
      <c r="H106" s="149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544" t="s">
        <v>344</v>
      </c>
      <c r="C107" s="513"/>
      <c r="D107" s="83" t="s">
        <v>291</v>
      </c>
      <c r="E107" s="57" t="s">
        <v>287</v>
      </c>
      <c r="F107" s="149">
        <v>0</v>
      </c>
      <c r="G107" s="149">
        <v>0</v>
      </c>
      <c r="H107" s="149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514"/>
      <c r="C108" s="513"/>
      <c r="D108" s="83" t="s">
        <v>292</v>
      </c>
      <c r="E108" s="57" t="s">
        <v>289</v>
      </c>
      <c r="F108" s="149">
        <v>0</v>
      </c>
      <c r="G108" s="149">
        <v>0</v>
      </c>
      <c r="H108" s="149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544" t="s">
        <v>345</v>
      </c>
      <c r="C109" s="513"/>
      <c r="D109" s="83" t="s">
        <v>294</v>
      </c>
      <c r="E109" s="57" t="s">
        <v>295</v>
      </c>
      <c r="F109" s="149">
        <v>0</v>
      </c>
      <c r="G109" s="149">
        <v>0</v>
      </c>
      <c r="H109" s="149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514"/>
      <c r="C110" s="513"/>
      <c r="D110" s="83" t="s">
        <v>296</v>
      </c>
      <c r="E110" s="57" t="s">
        <v>297</v>
      </c>
      <c r="F110" s="149">
        <v>0</v>
      </c>
      <c r="G110" s="149">
        <v>0</v>
      </c>
      <c r="H110" s="149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544" t="s">
        <v>346</v>
      </c>
      <c r="C111" s="513"/>
      <c r="D111" s="83" t="s">
        <v>299</v>
      </c>
      <c r="E111" s="57" t="s">
        <v>300</v>
      </c>
      <c r="F111" s="149">
        <v>0</v>
      </c>
      <c r="G111" s="149">
        <v>0</v>
      </c>
      <c r="H111" s="149">
        <v>0</v>
      </c>
      <c r="I111" s="84"/>
      <c r="J111" s="84"/>
      <c r="K111" s="84"/>
      <c r="L111" s="13"/>
      <c r="M111" s="81">
        <f t="shared" si="0"/>
        <v>0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514"/>
      <c r="C112" s="513"/>
      <c r="D112" s="83" t="s">
        <v>301</v>
      </c>
      <c r="E112" s="57" t="s">
        <v>302</v>
      </c>
      <c r="F112" s="149">
        <v>0</v>
      </c>
      <c r="G112" s="149">
        <v>0</v>
      </c>
      <c r="H112" s="149">
        <v>0</v>
      </c>
      <c r="I112" s="84"/>
      <c r="J112" s="84"/>
      <c r="K112" s="84"/>
      <c r="L112" s="13"/>
      <c r="M112" s="81">
        <f t="shared" si="0"/>
        <v>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544" t="s">
        <v>347</v>
      </c>
      <c r="C113" s="513"/>
      <c r="D113" s="83" t="s">
        <v>304</v>
      </c>
      <c r="E113" s="57" t="s">
        <v>305</v>
      </c>
      <c r="F113" s="149">
        <v>0</v>
      </c>
      <c r="G113" s="149">
        <v>0</v>
      </c>
      <c r="H113" s="149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514"/>
      <c r="C114" s="513"/>
      <c r="D114" s="83" t="s">
        <v>306</v>
      </c>
      <c r="E114" s="57" t="s">
        <v>307</v>
      </c>
      <c r="F114" s="149">
        <v>0</v>
      </c>
      <c r="G114" s="149">
        <v>0</v>
      </c>
      <c r="H114" s="149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544" t="s">
        <v>348</v>
      </c>
      <c r="C115" s="513"/>
      <c r="D115" s="83" t="s">
        <v>309</v>
      </c>
      <c r="E115" s="57" t="s">
        <v>310</v>
      </c>
      <c r="F115" s="149">
        <v>0</v>
      </c>
      <c r="G115" s="149">
        <v>0</v>
      </c>
      <c r="H115" s="149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514"/>
      <c r="C116" s="513"/>
      <c r="D116" s="83" t="s">
        <v>311</v>
      </c>
      <c r="E116" s="57" t="s">
        <v>312</v>
      </c>
      <c r="F116" s="149">
        <v>0</v>
      </c>
      <c r="G116" s="149">
        <v>0</v>
      </c>
      <c r="H116" s="149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544" t="s">
        <v>349</v>
      </c>
      <c r="C117" s="513"/>
      <c r="D117" s="83" t="s">
        <v>314</v>
      </c>
      <c r="E117" s="57" t="s">
        <v>315</v>
      </c>
      <c r="F117" s="149">
        <v>0</v>
      </c>
      <c r="G117" s="149">
        <v>0</v>
      </c>
      <c r="H117" s="149">
        <v>0</v>
      </c>
      <c r="I117" s="84"/>
      <c r="J117" s="84"/>
      <c r="K117" s="84"/>
      <c r="L117" s="13"/>
      <c r="M117" s="81">
        <f t="shared" si="0"/>
        <v>0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514"/>
      <c r="C118" s="513"/>
      <c r="D118" s="83" t="s">
        <v>316</v>
      </c>
      <c r="E118" s="57" t="s">
        <v>317</v>
      </c>
      <c r="F118" s="149">
        <v>0</v>
      </c>
      <c r="G118" s="149">
        <v>0</v>
      </c>
      <c r="H118" s="149">
        <v>0</v>
      </c>
      <c r="I118" s="84"/>
      <c r="J118" s="84"/>
      <c r="K118" s="84"/>
      <c r="L118" s="13"/>
      <c r="M118" s="81">
        <f t="shared" si="0"/>
        <v>0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544" t="s">
        <v>350</v>
      </c>
      <c r="C119" s="513"/>
      <c r="D119" s="83" t="s">
        <v>319</v>
      </c>
      <c r="E119" s="57" t="s">
        <v>320</v>
      </c>
      <c r="F119" s="149">
        <v>0</v>
      </c>
      <c r="G119" s="149">
        <v>0</v>
      </c>
      <c r="H119" s="149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514"/>
      <c r="C120" s="513"/>
      <c r="D120" s="83" t="s">
        <v>321</v>
      </c>
      <c r="E120" s="57" t="s">
        <v>322</v>
      </c>
      <c r="F120" s="149">
        <v>0</v>
      </c>
      <c r="G120" s="149">
        <v>0</v>
      </c>
      <c r="H120" s="149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544" t="s">
        <v>351</v>
      </c>
      <c r="C121" s="513"/>
      <c r="D121" s="83" t="s">
        <v>324</v>
      </c>
      <c r="E121" s="57" t="s">
        <v>325</v>
      </c>
      <c r="F121" s="149">
        <v>0</v>
      </c>
      <c r="G121" s="149">
        <v>0</v>
      </c>
      <c r="H121" s="149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514"/>
      <c r="C122" s="513"/>
      <c r="D122" s="83" t="s">
        <v>326</v>
      </c>
      <c r="E122" s="57" t="s">
        <v>327</v>
      </c>
      <c r="F122" s="149">
        <v>0</v>
      </c>
      <c r="G122" s="149">
        <v>0</v>
      </c>
      <c r="H122" s="149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544" t="s">
        <v>352</v>
      </c>
      <c r="C123" s="513"/>
      <c r="D123" s="83" t="s">
        <v>329</v>
      </c>
      <c r="E123" s="57" t="s">
        <v>330</v>
      </c>
      <c r="F123" s="149">
        <v>0</v>
      </c>
      <c r="G123" s="149">
        <v>0</v>
      </c>
      <c r="H123" s="149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514"/>
      <c r="C124" s="513"/>
      <c r="D124" s="83" t="s">
        <v>331</v>
      </c>
      <c r="E124" s="57" t="s">
        <v>332</v>
      </c>
      <c r="F124" s="149">
        <v>0</v>
      </c>
      <c r="G124" s="149">
        <v>0</v>
      </c>
      <c r="H124" s="149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545">
        <v>7</v>
      </c>
      <c r="C125" s="513"/>
      <c r="D125" s="89" t="s">
        <v>333</v>
      </c>
      <c r="E125" s="90" t="s">
        <v>334</v>
      </c>
      <c r="F125" s="91">
        <f t="shared" ref="F125:H125" si="9">F93+F95+F97+F99+F101+F103+F105+F107+F109+F111+F113+F115+F117+F119+F121+F123</f>
        <v>0</v>
      </c>
      <c r="G125" s="91">
        <f t="shared" si="9"/>
        <v>0</v>
      </c>
      <c r="H125" s="91">
        <f t="shared" si="9"/>
        <v>0</v>
      </c>
      <c r="I125" s="92">
        <f t="shared" ref="I125:K125" si="10">I93+I95+I97+I99+I101+I103+I105+I107+I109+I111+I113+I115+I117+I119</f>
        <v>0</v>
      </c>
      <c r="J125" s="92">
        <f t="shared" si="10"/>
        <v>0</v>
      </c>
      <c r="K125" s="92">
        <f t="shared" si="10"/>
        <v>0</v>
      </c>
      <c r="L125" s="13"/>
      <c r="M125" s="81">
        <f t="shared" si="0"/>
        <v>0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514"/>
      <c r="C126" s="514"/>
      <c r="D126" s="89" t="s">
        <v>335</v>
      </c>
      <c r="E126" s="90" t="s">
        <v>336</v>
      </c>
      <c r="F126" s="91">
        <f t="shared" ref="F126:H126" si="11">F94+F96+F98+F100+F102+F104+F106+F108+F114+F116+F118+F120+F122+F124+F110+F112</f>
        <v>0</v>
      </c>
      <c r="G126" s="91">
        <f t="shared" si="11"/>
        <v>0</v>
      </c>
      <c r="H126" s="91">
        <f t="shared" si="11"/>
        <v>0</v>
      </c>
      <c r="I126" s="92">
        <f t="shared" ref="I126:K126" si="12">+I94+I96+I98+I100+I102+I104+I106+I108+I110+I112+I114+I116+I118+I120</f>
        <v>0</v>
      </c>
      <c r="J126" s="92">
        <f t="shared" si="12"/>
        <v>0</v>
      </c>
      <c r="K126" s="92">
        <f t="shared" si="12"/>
        <v>0</v>
      </c>
      <c r="L126" s="13"/>
      <c r="M126" s="81">
        <f t="shared" si="0"/>
        <v>0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544" t="s">
        <v>353</v>
      </c>
      <c r="C127" s="541" t="s">
        <v>354</v>
      </c>
      <c r="D127" s="83" t="s">
        <v>257</v>
      </c>
      <c r="E127" s="57" t="s">
        <v>258</v>
      </c>
      <c r="F127" s="145">
        <v>0</v>
      </c>
      <c r="G127" s="145">
        <v>0</v>
      </c>
      <c r="H127" s="145">
        <v>0</v>
      </c>
      <c r="I127" s="84"/>
      <c r="J127" s="84"/>
      <c r="K127" s="84"/>
      <c r="L127" s="13"/>
      <c r="M127" s="81">
        <f t="shared" si="0"/>
        <v>0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513"/>
      <c r="C128" s="513"/>
      <c r="D128" s="83" t="s">
        <v>259</v>
      </c>
      <c r="E128" s="57" t="s">
        <v>260</v>
      </c>
      <c r="F128" s="145">
        <v>0</v>
      </c>
      <c r="G128" s="145">
        <v>0</v>
      </c>
      <c r="H128" s="145">
        <v>0</v>
      </c>
      <c r="I128" s="84"/>
      <c r="J128" s="84"/>
      <c r="K128" s="84"/>
      <c r="L128" s="13"/>
      <c r="M128" s="81">
        <f t="shared" si="0"/>
        <v>0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513"/>
      <c r="C129" s="513"/>
      <c r="D129" s="83" t="s">
        <v>261</v>
      </c>
      <c r="E129" s="57" t="s">
        <v>262</v>
      </c>
      <c r="F129" s="145">
        <v>0</v>
      </c>
      <c r="G129" s="145">
        <v>0</v>
      </c>
      <c r="H129" s="145">
        <v>0</v>
      </c>
      <c r="I129" s="84"/>
      <c r="J129" s="84"/>
      <c r="K129" s="84"/>
      <c r="L129" s="13"/>
      <c r="M129" s="81">
        <f t="shared" si="0"/>
        <v>0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514"/>
      <c r="C130" s="513"/>
      <c r="D130" s="83" t="s">
        <v>263</v>
      </c>
      <c r="E130" s="57" t="s">
        <v>264</v>
      </c>
      <c r="F130" s="145">
        <v>0</v>
      </c>
      <c r="G130" s="145">
        <v>0</v>
      </c>
      <c r="H130" s="145">
        <v>0</v>
      </c>
      <c r="I130" s="84"/>
      <c r="J130" s="84"/>
      <c r="K130" s="84"/>
      <c r="L130" s="13"/>
      <c r="M130" s="81">
        <f t="shared" si="0"/>
        <v>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544" t="s">
        <v>355</v>
      </c>
      <c r="C131" s="513"/>
      <c r="D131" s="83" t="s">
        <v>266</v>
      </c>
      <c r="E131" s="57" t="s">
        <v>267</v>
      </c>
      <c r="F131" s="145">
        <v>0</v>
      </c>
      <c r="G131" s="145">
        <v>0</v>
      </c>
      <c r="H131" s="145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514"/>
      <c r="C132" s="513"/>
      <c r="D132" s="83" t="s">
        <v>268</v>
      </c>
      <c r="E132" s="57" t="s">
        <v>269</v>
      </c>
      <c r="F132" s="145">
        <v>0</v>
      </c>
      <c r="G132" s="145">
        <v>0</v>
      </c>
      <c r="H132" s="145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544" t="s">
        <v>356</v>
      </c>
      <c r="C133" s="513"/>
      <c r="D133" s="83" t="s">
        <v>271</v>
      </c>
      <c r="E133" s="57" t="s">
        <v>272</v>
      </c>
      <c r="F133" s="145">
        <v>0</v>
      </c>
      <c r="G133" s="145">
        <v>0</v>
      </c>
      <c r="H133" s="145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514"/>
      <c r="C134" s="513"/>
      <c r="D134" s="83" t="s">
        <v>273</v>
      </c>
      <c r="E134" s="57" t="s">
        <v>274</v>
      </c>
      <c r="F134" s="145">
        <v>0</v>
      </c>
      <c r="G134" s="145">
        <v>0</v>
      </c>
      <c r="H134" s="145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544" t="s">
        <v>357</v>
      </c>
      <c r="C135" s="513"/>
      <c r="D135" s="83" t="s">
        <v>276</v>
      </c>
      <c r="E135" s="57" t="s">
        <v>277</v>
      </c>
      <c r="F135" s="145">
        <v>0</v>
      </c>
      <c r="G135" s="145">
        <v>0</v>
      </c>
      <c r="H135" s="145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514"/>
      <c r="C136" s="513"/>
      <c r="D136" s="83" t="s">
        <v>278</v>
      </c>
      <c r="E136" s="57" t="s">
        <v>279</v>
      </c>
      <c r="F136" s="145">
        <v>0</v>
      </c>
      <c r="G136" s="145">
        <v>0</v>
      </c>
      <c r="H136" s="145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544" t="s">
        <v>358</v>
      </c>
      <c r="C137" s="513"/>
      <c r="D137" s="83" t="s">
        <v>281</v>
      </c>
      <c r="E137" s="57" t="s">
        <v>282</v>
      </c>
      <c r="F137" s="145">
        <v>0</v>
      </c>
      <c r="G137" s="145">
        <v>0</v>
      </c>
      <c r="H137" s="145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514"/>
      <c r="C138" s="513"/>
      <c r="D138" s="83" t="s">
        <v>283</v>
      </c>
      <c r="E138" s="57" t="s">
        <v>284</v>
      </c>
      <c r="F138" s="145">
        <v>0</v>
      </c>
      <c r="G138" s="145">
        <v>0</v>
      </c>
      <c r="H138" s="145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544" t="s">
        <v>359</v>
      </c>
      <c r="C139" s="513"/>
      <c r="D139" s="83" t="s">
        <v>286</v>
      </c>
      <c r="E139" s="57" t="s">
        <v>287</v>
      </c>
      <c r="F139" s="145">
        <v>0</v>
      </c>
      <c r="G139" s="145">
        <v>0</v>
      </c>
      <c r="H139" s="145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514"/>
      <c r="C140" s="513"/>
      <c r="D140" s="83" t="s">
        <v>288</v>
      </c>
      <c r="E140" s="57" t="s">
        <v>289</v>
      </c>
      <c r="F140" s="145">
        <v>0</v>
      </c>
      <c r="G140" s="145">
        <v>0</v>
      </c>
      <c r="H140" s="145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544" t="s">
        <v>360</v>
      </c>
      <c r="C141" s="513"/>
      <c r="D141" s="83" t="s">
        <v>291</v>
      </c>
      <c r="E141" s="57" t="s">
        <v>287</v>
      </c>
      <c r="F141" s="145">
        <v>0</v>
      </c>
      <c r="G141" s="145">
        <v>0</v>
      </c>
      <c r="H141" s="145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514"/>
      <c r="C142" s="513"/>
      <c r="D142" s="83" t="s">
        <v>292</v>
      </c>
      <c r="E142" s="57" t="s">
        <v>289</v>
      </c>
      <c r="F142" s="145">
        <v>0</v>
      </c>
      <c r="G142" s="145">
        <v>0</v>
      </c>
      <c r="H142" s="145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544" t="s">
        <v>361</v>
      </c>
      <c r="C143" s="513"/>
      <c r="D143" s="83" t="s">
        <v>294</v>
      </c>
      <c r="E143" s="57" t="s">
        <v>295</v>
      </c>
      <c r="F143" s="145">
        <v>0</v>
      </c>
      <c r="G143" s="145">
        <v>0</v>
      </c>
      <c r="H143" s="145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514"/>
      <c r="C144" s="513"/>
      <c r="D144" s="83" t="s">
        <v>296</v>
      </c>
      <c r="E144" s="57" t="s">
        <v>297</v>
      </c>
      <c r="F144" s="145">
        <v>0</v>
      </c>
      <c r="G144" s="145">
        <v>0</v>
      </c>
      <c r="H144" s="145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544" t="s">
        <v>362</v>
      </c>
      <c r="C145" s="513"/>
      <c r="D145" s="83" t="s">
        <v>299</v>
      </c>
      <c r="E145" s="57" t="s">
        <v>300</v>
      </c>
      <c r="F145" s="145">
        <v>0</v>
      </c>
      <c r="G145" s="145">
        <v>0</v>
      </c>
      <c r="H145" s="145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514"/>
      <c r="C146" s="513"/>
      <c r="D146" s="83" t="s">
        <v>301</v>
      </c>
      <c r="E146" s="57" t="s">
        <v>302</v>
      </c>
      <c r="F146" s="145">
        <v>0</v>
      </c>
      <c r="G146" s="145">
        <v>0</v>
      </c>
      <c r="H146" s="145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544" t="s">
        <v>363</v>
      </c>
      <c r="C147" s="513"/>
      <c r="D147" s="83" t="s">
        <v>304</v>
      </c>
      <c r="E147" s="57" t="s">
        <v>305</v>
      </c>
      <c r="F147" s="145">
        <v>0</v>
      </c>
      <c r="G147" s="145">
        <v>0</v>
      </c>
      <c r="H147" s="145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514"/>
      <c r="C148" s="513"/>
      <c r="D148" s="83" t="s">
        <v>306</v>
      </c>
      <c r="E148" s="57" t="s">
        <v>307</v>
      </c>
      <c r="F148" s="145">
        <v>0</v>
      </c>
      <c r="G148" s="145">
        <v>0</v>
      </c>
      <c r="H148" s="145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544" t="s">
        <v>364</v>
      </c>
      <c r="C149" s="513"/>
      <c r="D149" s="83" t="s">
        <v>309</v>
      </c>
      <c r="E149" s="57" t="s">
        <v>310</v>
      </c>
      <c r="F149" s="145">
        <v>0</v>
      </c>
      <c r="G149" s="145">
        <v>0</v>
      </c>
      <c r="H149" s="145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514"/>
      <c r="C150" s="513"/>
      <c r="D150" s="83" t="s">
        <v>311</v>
      </c>
      <c r="E150" s="57" t="s">
        <v>312</v>
      </c>
      <c r="F150" s="145">
        <v>0</v>
      </c>
      <c r="G150" s="145">
        <v>0</v>
      </c>
      <c r="H150" s="145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544" t="s">
        <v>365</v>
      </c>
      <c r="C151" s="513"/>
      <c r="D151" s="83" t="s">
        <v>314</v>
      </c>
      <c r="E151" s="57" t="s">
        <v>315</v>
      </c>
      <c r="F151" s="145">
        <v>0</v>
      </c>
      <c r="G151" s="145">
        <v>0</v>
      </c>
      <c r="H151" s="145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514"/>
      <c r="C152" s="513"/>
      <c r="D152" s="83" t="s">
        <v>316</v>
      </c>
      <c r="E152" s="57" t="s">
        <v>317</v>
      </c>
      <c r="F152" s="145">
        <v>0</v>
      </c>
      <c r="G152" s="145">
        <v>0</v>
      </c>
      <c r="H152" s="145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544" t="s">
        <v>366</v>
      </c>
      <c r="C153" s="513"/>
      <c r="D153" s="83" t="s">
        <v>319</v>
      </c>
      <c r="E153" s="57" t="s">
        <v>320</v>
      </c>
      <c r="F153" s="145">
        <v>0</v>
      </c>
      <c r="G153" s="145">
        <v>0</v>
      </c>
      <c r="H153" s="145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514"/>
      <c r="C154" s="513"/>
      <c r="D154" s="83" t="s">
        <v>321</v>
      </c>
      <c r="E154" s="57" t="s">
        <v>322</v>
      </c>
      <c r="F154" s="145">
        <v>0</v>
      </c>
      <c r="G154" s="145">
        <v>0</v>
      </c>
      <c r="H154" s="145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544" t="s">
        <v>367</v>
      </c>
      <c r="C155" s="513"/>
      <c r="D155" s="83" t="s">
        <v>324</v>
      </c>
      <c r="E155" s="57" t="s">
        <v>325</v>
      </c>
      <c r="F155" s="145">
        <v>0</v>
      </c>
      <c r="G155" s="145">
        <v>0</v>
      </c>
      <c r="H155" s="145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514"/>
      <c r="C156" s="513"/>
      <c r="D156" s="83" t="s">
        <v>326</v>
      </c>
      <c r="E156" s="57" t="s">
        <v>327</v>
      </c>
      <c r="F156" s="145">
        <v>0</v>
      </c>
      <c r="G156" s="145">
        <v>0</v>
      </c>
      <c r="H156" s="145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544" t="s">
        <v>368</v>
      </c>
      <c r="C157" s="513"/>
      <c r="D157" s="83" t="s">
        <v>329</v>
      </c>
      <c r="E157" s="57" t="s">
        <v>330</v>
      </c>
      <c r="F157" s="145">
        <v>0</v>
      </c>
      <c r="G157" s="145">
        <v>0</v>
      </c>
      <c r="H157" s="145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514"/>
      <c r="C158" s="513"/>
      <c r="D158" s="83" t="s">
        <v>331</v>
      </c>
      <c r="E158" s="57" t="s">
        <v>332</v>
      </c>
      <c r="F158" s="145">
        <v>0</v>
      </c>
      <c r="G158" s="145">
        <v>0</v>
      </c>
      <c r="H158" s="145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538">
        <v>8</v>
      </c>
      <c r="C159" s="513"/>
      <c r="D159" s="89" t="s">
        <v>333</v>
      </c>
      <c r="E159" s="90" t="s">
        <v>334</v>
      </c>
      <c r="F159" s="91">
        <v>0</v>
      </c>
      <c r="G159" s="91">
        <v>0</v>
      </c>
      <c r="H159" s="91">
        <v>0</v>
      </c>
      <c r="I159" s="92">
        <f t="shared" ref="I159:K159" si="13">I127+I129+I131+I133+I135+I137+I139+I141+I143+I145+I147+I149+I151+I153</f>
        <v>0</v>
      </c>
      <c r="J159" s="92">
        <f t="shared" si="13"/>
        <v>0</v>
      </c>
      <c r="K159" s="92">
        <f t="shared" si="13"/>
        <v>0</v>
      </c>
      <c r="L159" s="13"/>
      <c r="M159" s="81">
        <f t="shared" si="0"/>
        <v>0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514"/>
      <c r="C160" s="514"/>
      <c r="D160" s="89" t="s">
        <v>335</v>
      </c>
      <c r="E160" s="90" t="s">
        <v>336</v>
      </c>
      <c r="F160" s="91">
        <v>0</v>
      </c>
      <c r="G160" s="91">
        <v>0</v>
      </c>
      <c r="H160" s="91">
        <v>0</v>
      </c>
      <c r="I160" s="92">
        <f t="shared" ref="I160:K160" si="14">+I128+I130+I132+I134+I136+I138+I140+I142+I144+I146+I148+I150+I152+I154</f>
        <v>0</v>
      </c>
      <c r="J160" s="92">
        <f t="shared" si="14"/>
        <v>0</v>
      </c>
      <c r="K160" s="92">
        <f t="shared" si="14"/>
        <v>0</v>
      </c>
      <c r="L160" s="13"/>
      <c r="M160" s="81">
        <f t="shared" si="0"/>
        <v>0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542" t="s">
        <v>369</v>
      </c>
      <c r="C161" s="541" t="s">
        <v>370</v>
      </c>
      <c r="D161" s="83" t="s">
        <v>371</v>
      </c>
      <c r="E161" s="57" t="s">
        <v>372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514"/>
      <c r="C162" s="513"/>
      <c r="D162" s="83" t="s">
        <v>373</v>
      </c>
      <c r="E162" s="57" t="s">
        <v>374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542" t="s">
        <v>375</v>
      </c>
      <c r="C163" s="513"/>
      <c r="D163" s="83" t="s">
        <v>376</v>
      </c>
      <c r="E163" s="57" t="s">
        <v>377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514"/>
      <c r="C164" s="513"/>
      <c r="D164" s="83" t="s">
        <v>378</v>
      </c>
      <c r="E164" s="57" t="s">
        <v>379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542" t="s">
        <v>380</v>
      </c>
      <c r="C165" s="513"/>
      <c r="D165" s="83" t="s">
        <v>381</v>
      </c>
      <c r="E165" s="57" t="s">
        <v>382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514"/>
      <c r="C166" s="513"/>
      <c r="D166" s="83" t="s">
        <v>383</v>
      </c>
      <c r="E166" s="57" t="s">
        <v>384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542" t="s">
        <v>385</v>
      </c>
      <c r="C167" s="513"/>
      <c r="D167" s="83" t="s">
        <v>386</v>
      </c>
      <c r="E167" s="57" t="s">
        <v>387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514"/>
      <c r="C168" s="513"/>
      <c r="D168" s="83" t="s">
        <v>388</v>
      </c>
      <c r="E168" s="57" t="s">
        <v>389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542" t="s">
        <v>390</v>
      </c>
      <c r="C169" s="513"/>
      <c r="D169" s="83" t="s">
        <v>391</v>
      </c>
      <c r="E169" s="57" t="s">
        <v>392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514"/>
      <c r="C170" s="513"/>
      <c r="D170" s="83" t="s">
        <v>393</v>
      </c>
      <c r="E170" s="57" t="s">
        <v>394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542" t="s">
        <v>395</v>
      </c>
      <c r="C171" s="513"/>
      <c r="D171" s="83" t="s">
        <v>396</v>
      </c>
      <c r="E171" s="57" t="s">
        <v>397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514"/>
      <c r="C172" s="513"/>
      <c r="D172" s="83" t="s">
        <v>398</v>
      </c>
      <c r="E172" s="57" t="s">
        <v>399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542" t="s">
        <v>400</v>
      </c>
      <c r="C173" s="513"/>
      <c r="D173" s="83" t="s">
        <v>401</v>
      </c>
      <c r="E173" s="57" t="s">
        <v>402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514"/>
      <c r="C174" s="513"/>
      <c r="D174" s="83" t="s">
        <v>403</v>
      </c>
      <c r="E174" s="57" t="s">
        <v>404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542" t="s">
        <v>405</v>
      </c>
      <c r="C175" s="513"/>
      <c r="D175" s="83" t="s">
        <v>406</v>
      </c>
      <c r="E175" s="57" t="s">
        <v>407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514"/>
      <c r="C176" s="513"/>
      <c r="D176" s="83" t="s">
        <v>408</v>
      </c>
      <c r="E176" s="57" t="s">
        <v>409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538">
        <v>9</v>
      </c>
      <c r="C177" s="513"/>
      <c r="D177" s="89" t="s">
        <v>333</v>
      </c>
      <c r="E177" s="90" t="s">
        <v>410</v>
      </c>
      <c r="F177" s="115">
        <v>260</v>
      </c>
      <c r="G177" s="115">
        <v>595</v>
      </c>
      <c r="H177" s="115">
        <v>260</v>
      </c>
      <c r="I177" s="116">
        <f t="shared" ref="I177:K177" si="15">I161+I163+I165+I167+I169+I171+I173+I175</f>
        <v>0</v>
      </c>
      <c r="J177" s="116">
        <f t="shared" si="15"/>
        <v>0</v>
      </c>
      <c r="K177" s="116">
        <f t="shared" si="15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514"/>
      <c r="C178" s="514"/>
      <c r="D178" s="89" t="s">
        <v>335</v>
      </c>
      <c r="E178" s="90" t="s">
        <v>411</v>
      </c>
      <c r="F178" s="91">
        <v>846</v>
      </c>
      <c r="G178" s="91">
        <v>19999</v>
      </c>
      <c r="H178" s="91">
        <v>845</v>
      </c>
      <c r="I178" s="92">
        <f t="shared" ref="I178:K178" si="16">+I162+I164+I166+I168+I170+I172+I174+I176</f>
        <v>0</v>
      </c>
      <c r="J178" s="92">
        <f t="shared" si="16"/>
        <v>0</v>
      </c>
      <c r="K178" s="92">
        <f t="shared" si="16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412</v>
      </c>
      <c r="C179" s="541" t="s">
        <v>413</v>
      </c>
      <c r="D179" s="119" t="s">
        <v>414</v>
      </c>
      <c r="E179" s="120" t="s">
        <v>415</v>
      </c>
      <c r="F179" s="154">
        <v>128</v>
      </c>
      <c r="G179" s="154">
        <v>142</v>
      </c>
      <c r="H179" s="154">
        <v>87</v>
      </c>
      <c r="I179" s="80"/>
      <c r="J179" s="80"/>
      <c r="K179" s="80"/>
      <c r="L179" s="13"/>
      <c r="M179" s="81">
        <f t="shared" si="0"/>
        <v>357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542" t="s">
        <v>416</v>
      </c>
      <c r="C180" s="513"/>
      <c r="D180" s="83" t="s">
        <v>417</v>
      </c>
      <c r="E180" s="57" t="s">
        <v>418</v>
      </c>
      <c r="F180" s="145">
        <v>7</v>
      </c>
      <c r="G180" s="145">
        <v>4</v>
      </c>
      <c r="H180" s="145">
        <v>5</v>
      </c>
      <c r="I180" s="84"/>
      <c r="J180" s="84"/>
      <c r="K180" s="84"/>
      <c r="L180" s="13"/>
      <c r="M180" s="81">
        <f t="shared" si="0"/>
        <v>16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514"/>
      <c r="C181" s="513"/>
      <c r="D181" s="119" t="s">
        <v>419</v>
      </c>
      <c r="E181" s="120" t="s">
        <v>420</v>
      </c>
      <c r="F181" s="154">
        <v>7</v>
      </c>
      <c r="G181" s="154">
        <v>4</v>
      </c>
      <c r="H181" s="154">
        <v>5</v>
      </c>
      <c r="I181" s="80"/>
      <c r="J181" s="80"/>
      <c r="K181" s="80"/>
      <c r="L181" s="13"/>
      <c r="M181" s="81">
        <f t="shared" si="0"/>
        <v>16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543" t="s">
        <v>421</v>
      </c>
      <c r="C182" s="513"/>
      <c r="D182" s="83" t="s">
        <v>422</v>
      </c>
      <c r="E182" s="57" t="s">
        <v>423</v>
      </c>
      <c r="F182" s="145">
        <v>6</v>
      </c>
      <c r="G182" s="145">
        <v>4</v>
      </c>
      <c r="H182" s="145">
        <v>5</v>
      </c>
      <c r="I182" s="84"/>
      <c r="J182" s="84"/>
      <c r="K182" s="84"/>
      <c r="L182" s="13"/>
      <c r="M182" s="81">
        <f t="shared" si="0"/>
        <v>15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514"/>
      <c r="C183" s="513"/>
      <c r="D183" s="119" t="s">
        <v>424</v>
      </c>
      <c r="E183" s="120" t="s">
        <v>425</v>
      </c>
      <c r="F183" s="154">
        <v>7</v>
      </c>
      <c r="G183" s="154">
        <v>4</v>
      </c>
      <c r="H183" s="154">
        <v>5</v>
      </c>
      <c r="I183" s="80"/>
      <c r="J183" s="80"/>
      <c r="K183" s="80"/>
      <c r="L183" s="13"/>
      <c r="M183" s="81">
        <f t="shared" si="0"/>
        <v>16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543" t="s">
        <v>426</v>
      </c>
      <c r="C184" s="513"/>
      <c r="D184" s="83" t="s">
        <v>427</v>
      </c>
      <c r="E184" s="57" t="s">
        <v>428</v>
      </c>
      <c r="F184" s="145">
        <v>32</v>
      </c>
      <c r="G184" s="145">
        <v>57</v>
      </c>
      <c r="H184" s="145">
        <v>25</v>
      </c>
      <c r="I184" s="84"/>
      <c r="J184" s="84"/>
      <c r="K184" s="84"/>
      <c r="L184" s="13"/>
      <c r="M184" s="81">
        <f t="shared" si="0"/>
        <v>114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514"/>
      <c r="C185" s="513"/>
      <c r="D185" s="119" t="s">
        <v>429</v>
      </c>
      <c r="E185" s="120" t="s">
        <v>430</v>
      </c>
      <c r="F185" s="154">
        <v>38</v>
      </c>
      <c r="G185" s="154">
        <v>60</v>
      </c>
      <c r="H185" s="154">
        <v>28</v>
      </c>
      <c r="I185" s="80"/>
      <c r="J185" s="80"/>
      <c r="K185" s="80"/>
      <c r="L185" s="13"/>
      <c r="M185" s="81">
        <f t="shared" si="0"/>
        <v>126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431</v>
      </c>
      <c r="C186" s="513"/>
      <c r="D186" s="83" t="s">
        <v>432</v>
      </c>
      <c r="E186" s="57" t="s">
        <v>433</v>
      </c>
      <c r="F186" s="145">
        <v>122</v>
      </c>
      <c r="G186" s="145">
        <v>136</v>
      </c>
      <c r="H186" s="145">
        <v>84</v>
      </c>
      <c r="I186" s="84"/>
      <c r="J186" s="84"/>
      <c r="K186" s="84"/>
      <c r="L186" s="13"/>
      <c r="M186" s="81">
        <f t="shared" si="0"/>
        <v>342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434</v>
      </c>
      <c r="C187" s="513"/>
      <c r="D187" s="83" t="s">
        <v>435</v>
      </c>
      <c r="E187" s="57" t="s">
        <v>436</v>
      </c>
      <c r="F187" s="145">
        <v>128</v>
      </c>
      <c r="G187" s="145">
        <v>141</v>
      </c>
      <c r="H187" s="145">
        <v>87</v>
      </c>
      <c r="I187" s="84"/>
      <c r="J187" s="84"/>
      <c r="K187" s="84"/>
      <c r="L187" s="13"/>
      <c r="M187" s="81">
        <f t="shared" si="0"/>
        <v>356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437</v>
      </c>
      <c r="C188" s="513"/>
      <c r="D188" s="83" t="s">
        <v>438</v>
      </c>
      <c r="E188" s="57" t="s">
        <v>439</v>
      </c>
      <c r="F188" s="145">
        <v>125</v>
      </c>
      <c r="G188" s="145">
        <v>136</v>
      </c>
      <c r="H188" s="145">
        <v>86</v>
      </c>
      <c r="I188" s="84"/>
      <c r="J188" s="84"/>
      <c r="K188" s="84"/>
      <c r="L188" s="13"/>
      <c r="M188" s="81">
        <f t="shared" si="0"/>
        <v>347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440</v>
      </c>
      <c r="C189" s="513"/>
      <c r="D189" s="83" t="s">
        <v>441</v>
      </c>
      <c r="E189" s="57" t="s">
        <v>442</v>
      </c>
      <c r="F189" s="145">
        <v>128</v>
      </c>
      <c r="G189" s="145">
        <v>141</v>
      </c>
      <c r="H189" s="145">
        <v>86</v>
      </c>
      <c r="I189" s="84"/>
      <c r="J189" s="84"/>
      <c r="K189" s="84"/>
      <c r="L189" s="13"/>
      <c r="M189" s="81">
        <f t="shared" si="0"/>
        <v>355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443</v>
      </c>
      <c r="C190" s="513"/>
      <c r="D190" s="83" t="s">
        <v>444</v>
      </c>
      <c r="E190" s="57" t="s">
        <v>445</v>
      </c>
      <c r="F190" s="145">
        <v>125</v>
      </c>
      <c r="G190" s="145">
        <v>133</v>
      </c>
      <c r="H190" s="145">
        <v>86</v>
      </c>
      <c r="I190" s="84"/>
      <c r="J190" s="84"/>
      <c r="K190" s="84"/>
      <c r="L190" s="13"/>
      <c r="M190" s="81">
        <f t="shared" si="0"/>
        <v>344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446</v>
      </c>
      <c r="C191" s="513"/>
      <c r="D191" s="83" t="s">
        <v>447</v>
      </c>
      <c r="E191" s="57" t="s">
        <v>448</v>
      </c>
      <c r="F191" s="145">
        <v>86</v>
      </c>
      <c r="G191" s="145">
        <v>92</v>
      </c>
      <c r="H191" s="145">
        <v>55</v>
      </c>
      <c r="I191" s="84"/>
      <c r="J191" s="84"/>
      <c r="K191" s="84"/>
      <c r="L191" s="13"/>
      <c r="M191" s="81">
        <f t="shared" si="0"/>
        <v>233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449</v>
      </c>
      <c r="C192" s="513"/>
      <c r="D192" s="83" t="s">
        <v>450</v>
      </c>
      <c r="E192" s="57" t="s">
        <v>451</v>
      </c>
      <c r="F192" s="145">
        <v>65</v>
      </c>
      <c r="G192" s="145">
        <v>76</v>
      </c>
      <c r="H192" s="145">
        <v>35</v>
      </c>
      <c r="I192" s="84"/>
      <c r="J192" s="84"/>
      <c r="K192" s="84"/>
      <c r="L192" s="13"/>
      <c r="M192" s="81">
        <f t="shared" si="0"/>
        <v>176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514"/>
      <c r="D193" s="89" t="s">
        <v>452</v>
      </c>
      <c r="E193" s="90" t="s">
        <v>453</v>
      </c>
      <c r="F193" s="91">
        <v>36</v>
      </c>
      <c r="G193" s="91">
        <v>60</v>
      </c>
      <c r="H193" s="91">
        <v>43</v>
      </c>
      <c r="I193" s="92"/>
      <c r="J193" s="92"/>
      <c r="K193" s="92"/>
      <c r="L193" s="13"/>
      <c r="M193" s="81">
        <f t="shared" si="0"/>
        <v>139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542" t="s">
        <v>454</v>
      </c>
      <c r="C194" s="541" t="s">
        <v>455</v>
      </c>
      <c r="D194" s="83" t="s">
        <v>456</v>
      </c>
      <c r="E194" s="57" t="s">
        <v>457</v>
      </c>
      <c r="F194" s="145">
        <v>0</v>
      </c>
      <c r="G194" s="145">
        <v>0</v>
      </c>
      <c r="H194" s="145">
        <v>0</v>
      </c>
      <c r="I194" s="84"/>
      <c r="J194" s="84"/>
      <c r="K194" s="84"/>
      <c r="L194" s="13"/>
      <c r="M194" s="81">
        <f t="shared" si="0"/>
        <v>0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514"/>
      <c r="C195" s="513"/>
      <c r="D195" s="83" t="s">
        <v>458</v>
      </c>
      <c r="E195" s="57" t="s">
        <v>459</v>
      </c>
      <c r="F195" s="145">
        <v>0</v>
      </c>
      <c r="G195" s="145">
        <v>0</v>
      </c>
      <c r="H195" s="145">
        <v>0</v>
      </c>
      <c r="I195" s="84"/>
      <c r="J195" s="84"/>
      <c r="K195" s="84"/>
      <c r="L195" s="13"/>
      <c r="M195" s="81">
        <f t="shared" si="0"/>
        <v>0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542" t="s">
        <v>460</v>
      </c>
      <c r="C196" s="513"/>
      <c r="D196" s="83" t="s">
        <v>461</v>
      </c>
      <c r="E196" s="57" t="s">
        <v>462</v>
      </c>
      <c r="F196" s="145">
        <v>0</v>
      </c>
      <c r="G196" s="145">
        <v>0</v>
      </c>
      <c r="H196" s="145">
        <v>0</v>
      </c>
      <c r="I196" s="84"/>
      <c r="J196" s="84"/>
      <c r="K196" s="84"/>
      <c r="L196" s="13"/>
      <c r="M196" s="81">
        <f t="shared" si="0"/>
        <v>0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514"/>
      <c r="C197" s="513"/>
      <c r="D197" s="83" t="s">
        <v>463</v>
      </c>
      <c r="E197" s="57" t="s">
        <v>464</v>
      </c>
      <c r="F197" s="145">
        <v>0</v>
      </c>
      <c r="G197" s="145">
        <v>0</v>
      </c>
      <c r="H197" s="145">
        <v>0</v>
      </c>
      <c r="I197" s="84"/>
      <c r="J197" s="84"/>
      <c r="K197" s="84"/>
      <c r="L197" s="13"/>
      <c r="M197" s="81">
        <f t="shared" si="0"/>
        <v>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542" t="s">
        <v>465</v>
      </c>
      <c r="C198" s="513"/>
      <c r="D198" s="83" t="s">
        <v>466</v>
      </c>
      <c r="E198" s="57" t="s">
        <v>467</v>
      </c>
      <c r="F198" s="145">
        <v>0</v>
      </c>
      <c r="G198" s="145">
        <v>0</v>
      </c>
      <c r="H198" s="145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514"/>
      <c r="C199" s="513"/>
      <c r="D199" s="83" t="s">
        <v>468</v>
      </c>
      <c r="E199" s="57" t="s">
        <v>469</v>
      </c>
      <c r="F199" s="145">
        <v>0</v>
      </c>
      <c r="G199" s="145">
        <v>0</v>
      </c>
      <c r="H199" s="145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542" t="s">
        <v>470</v>
      </c>
      <c r="C200" s="513"/>
      <c r="D200" s="83" t="s">
        <v>471</v>
      </c>
      <c r="E200" s="57" t="s">
        <v>57</v>
      </c>
      <c r="F200" s="145">
        <v>0</v>
      </c>
      <c r="G200" s="145">
        <v>0</v>
      </c>
      <c r="H200" s="145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514"/>
      <c r="C201" s="513"/>
      <c r="D201" s="83" t="s">
        <v>472</v>
      </c>
      <c r="E201" s="57" t="s">
        <v>473</v>
      </c>
      <c r="F201" s="145">
        <v>0</v>
      </c>
      <c r="G201" s="145">
        <v>0</v>
      </c>
      <c r="H201" s="145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542" t="s">
        <v>474</v>
      </c>
      <c r="C202" s="513"/>
      <c r="D202" s="83" t="s">
        <v>475</v>
      </c>
      <c r="E202" s="57" t="s">
        <v>476</v>
      </c>
      <c r="F202" s="145">
        <v>0</v>
      </c>
      <c r="G202" s="145">
        <v>0</v>
      </c>
      <c r="H202" s="145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514"/>
      <c r="C203" s="513"/>
      <c r="D203" s="83" t="s">
        <v>477</v>
      </c>
      <c r="E203" s="57" t="s">
        <v>478</v>
      </c>
      <c r="F203" s="145">
        <v>0</v>
      </c>
      <c r="G203" s="145">
        <v>0</v>
      </c>
      <c r="H203" s="145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542" t="s">
        <v>479</v>
      </c>
      <c r="C204" s="513"/>
      <c r="D204" s="83" t="s">
        <v>480</v>
      </c>
      <c r="E204" s="57" t="s">
        <v>481</v>
      </c>
      <c r="F204" s="145">
        <v>0</v>
      </c>
      <c r="G204" s="145">
        <v>0</v>
      </c>
      <c r="H204" s="145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514"/>
      <c r="C205" s="513"/>
      <c r="D205" s="83" t="s">
        <v>482</v>
      </c>
      <c r="E205" s="57" t="s">
        <v>483</v>
      </c>
      <c r="F205" s="145">
        <v>0</v>
      </c>
      <c r="G205" s="145">
        <v>0</v>
      </c>
      <c r="H205" s="145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514"/>
      <c r="D206" s="89" t="s">
        <v>484</v>
      </c>
      <c r="E206" s="90" t="s">
        <v>485</v>
      </c>
      <c r="F206" s="91">
        <v>0</v>
      </c>
      <c r="G206" s="91">
        <v>0</v>
      </c>
      <c r="H206" s="91">
        <v>0</v>
      </c>
      <c r="I206" s="92">
        <f t="shared" ref="I206:K206" si="17">+I194+I196+I200+I202+I204</f>
        <v>0</v>
      </c>
      <c r="J206" s="92">
        <f t="shared" si="17"/>
        <v>0</v>
      </c>
      <c r="K206" s="92">
        <f t="shared" si="17"/>
        <v>0</v>
      </c>
      <c r="L206" s="13"/>
      <c r="M206" s="81">
        <f t="shared" si="0"/>
        <v>0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486</v>
      </c>
      <c r="C207" s="541" t="s">
        <v>487</v>
      </c>
      <c r="D207" s="123" t="s">
        <v>488</v>
      </c>
      <c r="E207" s="95" t="s">
        <v>489</v>
      </c>
      <c r="F207" s="145">
        <v>0</v>
      </c>
      <c r="G207" s="145">
        <v>0</v>
      </c>
      <c r="H207" s="145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490</v>
      </c>
      <c r="C208" s="513"/>
      <c r="D208" s="123" t="s">
        <v>491</v>
      </c>
      <c r="E208" s="95" t="s">
        <v>492</v>
      </c>
      <c r="F208" s="145">
        <v>0</v>
      </c>
      <c r="G208" s="145">
        <v>0</v>
      </c>
      <c r="H208" s="145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493</v>
      </c>
      <c r="C209" s="513"/>
      <c r="D209" s="123" t="s">
        <v>494</v>
      </c>
      <c r="E209" s="95" t="s">
        <v>495</v>
      </c>
      <c r="F209" s="145">
        <v>0</v>
      </c>
      <c r="G209" s="145">
        <v>0</v>
      </c>
      <c r="H209" s="145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496</v>
      </c>
      <c r="C210" s="513"/>
      <c r="D210" s="123" t="s">
        <v>497</v>
      </c>
      <c r="E210" s="95" t="s">
        <v>498</v>
      </c>
      <c r="F210" s="145">
        <v>0</v>
      </c>
      <c r="G210" s="145">
        <v>0</v>
      </c>
      <c r="H210" s="145">
        <v>0</v>
      </c>
      <c r="I210" s="84"/>
      <c r="J210" s="84"/>
      <c r="K210" s="84"/>
      <c r="L210" s="13"/>
      <c r="M210" s="81">
        <f t="shared" si="0"/>
        <v>0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514"/>
      <c r="D211" s="124" t="s">
        <v>499</v>
      </c>
      <c r="E211" s="90" t="s">
        <v>500</v>
      </c>
      <c r="F211" s="91">
        <v>0</v>
      </c>
      <c r="G211" s="91">
        <v>0</v>
      </c>
      <c r="H211" s="91">
        <v>0</v>
      </c>
      <c r="I211" s="92">
        <f t="shared" ref="I211:K211" si="18">+I207+I208+I209+I210</f>
        <v>0</v>
      </c>
      <c r="J211" s="92">
        <f t="shared" si="18"/>
        <v>0</v>
      </c>
      <c r="K211" s="92">
        <f t="shared" si="18"/>
        <v>0</v>
      </c>
      <c r="L211" s="13"/>
      <c r="M211" s="81">
        <f t="shared" si="0"/>
        <v>0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501</v>
      </c>
      <c r="C212" s="541" t="s">
        <v>502</v>
      </c>
      <c r="D212" s="123" t="s">
        <v>503</v>
      </c>
      <c r="E212" s="95" t="s">
        <v>504</v>
      </c>
      <c r="F212" s="145">
        <v>0</v>
      </c>
      <c r="G212" s="145">
        <v>0</v>
      </c>
      <c r="H212" s="145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505</v>
      </c>
      <c r="C213" s="513"/>
      <c r="D213" s="123" t="s">
        <v>506</v>
      </c>
      <c r="E213" s="95" t="s">
        <v>507</v>
      </c>
      <c r="F213" s="145">
        <v>0</v>
      </c>
      <c r="G213" s="145">
        <v>0</v>
      </c>
      <c r="H213" s="145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508</v>
      </c>
      <c r="C214" s="513"/>
      <c r="D214" s="123" t="s">
        <v>509</v>
      </c>
      <c r="E214" s="95" t="s">
        <v>510</v>
      </c>
      <c r="F214" s="145">
        <v>0</v>
      </c>
      <c r="G214" s="145">
        <v>0</v>
      </c>
      <c r="H214" s="145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511</v>
      </c>
      <c r="C215" s="513"/>
      <c r="D215" s="123" t="s">
        <v>512</v>
      </c>
      <c r="E215" s="95" t="s">
        <v>513</v>
      </c>
      <c r="F215" s="145">
        <v>0</v>
      </c>
      <c r="G215" s="145">
        <v>0</v>
      </c>
      <c r="H215" s="145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514"/>
      <c r="D216" s="124" t="s">
        <v>514</v>
      </c>
      <c r="E216" s="90" t="s">
        <v>515</v>
      </c>
      <c r="F216" s="91">
        <v>0</v>
      </c>
      <c r="G216" s="91">
        <v>0</v>
      </c>
      <c r="H216" s="91">
        <v>0</v>
      </c>
      <c r="I216" s="92">
        <f t="shared" ref="I216:K216" si="19">+I212+I213+I214+I215</f>
        <v>0</v>
      </c>
      <c r="J216" s="92">
        <f t="shared" si="19"/>
        <v>0</v>
      </c>
      <c r="K216" s="92">
        <f t="shared" si="19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516</v>
      </c>
      <c r="C217" s="541" t="s">
        <v>517</v>
      </c>
      <c r="D217" s="123" t="s">
        <v>518</v>
      </c>
      <c r="E217" s="95" t="s">
        <v>519</v>
      </c>
      <c r="F217" s="145">
        <v>0</v>
      </c>
      <c r="G217" s="145">
        <v>0</v>
      </c>
      <c r="H217" s="145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520</v>
      </c>
      <c r="C218" s="513"/>
      <c r="D218" s="123" t="s">
        <v>521</v>
      </c>
      <c r="E218" s="95" t="s">
        <v>522</v>
      </c>
      <c r="F218" s="145">
        <v>0</v>
      </c>
      <c r="G218" s="145">
        <v>0</v>
      </c>
      <c r="H218" s="145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523</v>
      </c>
      <c r="C219" s="513"/>
      <c r="D219" s="123" t="s">
        <v>524</v>
      </c>
      <c r="E219" s="95" t="s">
        <v>525</v>
      </c>
      <c r="F219" s="145">
        <v>0</v>
      </c>
      <c r="G219" s="145">
        <v>0</v>
      </c>
      <c r="H219" s="145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526</v>
      </c>
      <c r="C220" s="513"/>
      <c r="D220" s="123" t="s">
        <v>527</v>
      </c>
      <c r="E220" s="95" t="s">
        <v>528</v>
      </c>
      <c r="F220" s="145">
        <v>0</v>
      </c>
      <c r="G220" s="145">
        <v>0</v>
      </c>
      <c r="H220" s="145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514"/>
      <c r="D221" s="124" t="s">
        <v>529</v>
      </c>
      <c r="E221" s="90" t="s">
        <v>530</v>
      </c>
      <c r="F221" s="91">
        <v>0</v>
      </c>
      <c r="G221" s="91">
        <v>0</v>
      </c>
      <c r="H221" s="91">
        <v>0</v>
      </c>
      <c r="I221" s="92">
        <f t="shared" ref="I221:K221" si="20">+I217+I218+I219+I220</f>
        <v>0</v>
      </c>
      <c r="J221" s="92">
        <f t="shared" si="20"/>
        <v>0</v>
      </c>
      <c r="K221" s="92">
        <f t="shared" si="20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531</v>
      </c>
      <c r="C222" s="541" t="s">
        <v>532</v>
      </c>
      <c r="D222" s="83" t="s">
        <v>533</v>
      </c>
      <c r="E222" s="57" t="s">
        <v>534</v>
      </c>
      <c r="F222" s="145">
        <v>0</v>
      </c>
      <c r="G222" s="145">
        <v>0</v>
      </c>
      <c r="H222" s="145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535</v>
      </c>
      <c r="C223" s="513"/>
      <c r="D223" s="83" t="s">
        <v>536</v>
      </c>
      <c r="E223" s="57" t="s">
        <v>537</v>
      </c>
      <c r="F223" s="145">
        <v>0</v>
      </c>
      <c r="G223" s="145">
        <v>0</v>
      </c>
      <c r="H223" s="145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538</v>
      </c>
      <c r="C224" s="513"/>
      <c r="D224" s="83" t="s">
        <v>539</v>
      </c>
      <c r="E224" s="57" t="s">
        <v>540</v>
      </c>
      <c r="F224" s="145">
        <v>0</v>
      </c>
      <c r="G224" s="145">
        <v>0</v>
      </c>
      <c r="H224" s="145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541</v>
      </c>
      <c r="C225" s="513"/>
      <c r="D225" s="83" t="s">
        <v>542</v>
      </c>
      <c r="E225" s="57" t="s">
        <v>543</v>
      </c>
      <c r="F225" s="145">
        <v>0</v>
      </c>
      <c r="G225" s="145">
        <v>0</v>
      </c>
      <c r="H225" s="145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544</v>
      </c>
      <c r="C226" s="513"/>
      <c r="D226" s="124" t="s">
        <v>545</v>
      </c>
      <c r="E226" s="90" t="s">
        <v>546</v>
      </c>
      <c r="F226" s="91">
        <v>0</v>
      </c>
      <c r="G226" s="91">
        <v>0</v>
      </c>
      <c r="H226" s="91">
        <v>0</v>
      </c>
      <c r="I226" s="92">
        <f t="shared" ref="I226:K226" si="21">+I222+I223+I224+I225</f>
        <v>0</v>
      </c>
      <c r="J226" s="92">
        <f t="shared" si="21"/>
        <v>0</v>
      </c>
      <c r="K226" s="92">
        <f t="shared" si="21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547</v>
      </c>
      <c r="C227" s="513"/>
      <c r="D227" s="83" t="s">
        <v>548</v>
      </c>
      <c r="E227" s="57" t="s">
        <v>549</v>
      </c>
      <c r="F227" s="145">
        <v>0</v>
      </c>
      <c r="G227" s="145">
        <v>0</v>
      </c>
      <c r="H227" s="145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550</v>
      </c>
      <c r="C228" s="513"/>
      <c r="D228" s="83" t="s">
        <v>551</v>
      </c>
      <c r="E228" s="57" t="s">
        <v>552</v>
      </c>
      <c r="F228" s="145">
        <v>0</v>
      </c>
      <c r="G228" s="145">
        <v>0</v>
      </c>
      <c r="H228" s="145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553</v>
      </c>
      <c r="C229" s="513"/>
      <c r="D229" s="83" t="s">
        <v>554</v>
      </c>
      <c r="E229" s="57" t="s">
        <v>555</v>
      </c>
      <c r="F229" s="145">
        <v>0</v>
      </c>
      <c r="G229" s="145">
        <v>0</v>
      </c>
      <c r="H229" s="145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556</v>
      </c>
      <c r="C230" s="513"/>
      <c r="D230" s="83" t="s">
        <v>557</v>
      </c>
      <c r="E230" s="57" t="s">
        <v>558</v>
      </c>
      <c r="F230" s="145">
        <v>0</v>
      </c>
      <c r="G230" s="145">
        <v>0</v>
      </c>
      <c r="H230" s="145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514"/>
      <c r="D231" s="124" t="s">
        <v>559</v>
      </c>
      <c r="E231" s="90" t="s">
        <v>560</v>
      </c>
      <c r="F231" s="91">
        <v>0</v>
      </c>
      <c r="G231" s="91">
        <v>0</v>
      </c>
      <c r="H231" s="91">
        <v>0</v>
      </c>
      <c r="I231" s="92">
        <f t="shared" ref="I231:K231" si="22">+I227+I228+I229+I230</f>
        <v>0</v>
      </c>
      <c r="J231" s="92">
        <f t="shared" si="22"/>
        <v>0</v>
      </c>
      <c r="K231" s="92">
        <f t="shared" si="22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561</v>
      </c>
      <c r="C232" s="541" t="s">
        <v>562</v>
      </c>
      <c r="D232" s="69" t="s">
        <v>563</v>
      </c>
      <c r="E232" s="57" t="s">
        <v>564</v>
      </c>
      <c r="F232" s="145">
        <v>0</v>
      </c>
      <c r="G232" s="145">
        <v>0</v>
      </c>
      <c r="H232" s="145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565</v>
      </c>
      <c r="C233" s="513"/>
      <c r="D233" s="69" t="s">
        <v>566</v>
      </c>
      <c r="E233" s="57" t="s">
        <v>567</v>
      </c>
      <c r="F233" s="145">
        <v>0</v>
      </c>
      <c r="G233" s="145">
        <v>0</v>
      </c>
      <c r="H233" s="145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568</v>
      </c>
      <c r="C234" s="513"/>
      <c r="D234" s="69" t="s">
        <v>569</v>
      </c>
      <c r="E234" s="57" t="s">
        <v>570</v>
      </c>
      <c r="F234" s="145">
        <v>0</v>
      </c>
      <c r="G234" s="145">
        <v>0</v>
      </c>
      <c r="H234" s="145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571</v>
      </c>
      <c r="C235" s="513"/>
      <c r="D235" s="69" t="s">
        <v>572</v>
      </c>
      <c r="E235" s="57" t="s">
        <v>573</v>
      </c>
      <c r="F235" s="145">
        <v>0</v>
      </c>
      <c r="G235" s="145">
        <v>0</v>
      </c>
      <c r="H235" s="145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574</v>
      </c>
      <c r="C236" s="513"/>
      <c r="D236" s="125" t="s">
        <v>575</v>
      </c>
      <c r="E236" s="90" t="s">
        <v>576</v>
      </c>
      <c r="F236" s="91">
        <v>0</v>
      </c>
      <c r="G236" s="91">
        <v>0</v>
      </c>
      <c r="H236" s="91">
        <v>0</v>
      </c>
      <c r="I236" s="92">
        <f t="shared" ref="I236:K236" si="23">+I232+I233+I234+I235</f>
        <v>0</v>
      </c>
      <c r="J236" s="92">
        <f t="shared" si="23"/>
        <v>0</v>
      </c>
      <c r="K236" s="92">
        <f t="shared" si="23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577</v>
      </c>
      <c r="C237" s="513"/>
      <c r="D237" s="69" t="s">
        <v>578</v>
      </c>
      <c r="E237" s="57" t="s">
        <v>579</v>
      </c>
      <c r="F237" s="145">
        <v>0</v>
      </c>
      <c r="G237" s="145">
        <v>0</v>
      </c>
      <c r="H237" s="145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580</v>
      </c>
      <c r="C238" s="513"/>
      <c r="D238" s="69" t="s">
        <v>581</v>
      </c>
      <c r="E238" s="57" t="s">
        <v>582</v>
      </c>
      <c r="F238" s="145">
        <v>0</v>
      </c>
      <c r="G238" s="145">
        <v>0</v>
      </c>
      <c r="H238" s="145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583</v>
      </c>
      <c r="C239" s="513"/>
      <c r="D239" s="69" t="s">
        <v>584</v>
      </c>
      <c r="E239" s="57" t="s">
        <v>585</v>
      </c>
      <c r="F239" s="145">
        <v>0</v>
      </c>
      <c r="G239" s="145">
        <v>0</v>
      </c>
      <c r="H239" s="145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586</v>
      </c>
      <c r="C240" s="513"/>
      <c r="D240" s="69" t="s">
        <v>587</v>
      </c>
      <c r="E240" s="57" t="s">
        <v>588</v>
      </c>
      <c r="F240" s="145">
        <v>0</v>
      </c>
      <c r="G240" s="145">
        <v>0</v>
      </c>
      <c r="H240" s="145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589</v>
      </c>
      <c r="C241" s="513"/>
      <c r="D241" s="125" t="s">
        <v>575</v>
      </c>
      <c r="E241" s="90" t="s">
        <v>590</v>
      </c>
      <c r="F241" s="91">
        <v>0</v>
      </c>
      <c r="G241" s="91">
        <v>0</v>
      </c>
      <c r="H241" s="91">
        <v>0</v>
      </c>
      <c r="I241" s="92">
        <f t="shared" ref="I241:K241" si="24">+I237+I238+I239+I240</f>
        <v>0</v>
      </c>
      <c r="J241" s="92">
        <f t="shared" si="24"/>
        <v>0</v>
      </c>
      <c r="K241" s="92">
        <f t="shared" si="24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591</v>
      </c>
      <c r="C242" s="513"/>
      <c r="D242" s="126" t="s">
        <v>592</v>
      </c>
      <c r="E242" s="57" t="s">
        <v>593</v>
      </c>
      <c r="F242" s="145">
        <v>0</v>
      </c>
      <c r="G242" s="145">
        <v>0</v>
      </c>
      <c r="H242" s="145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594</v>
      </c>
      <c r="C243" s="513"/>
      <c r="D243" s="126" t="s">
        <v>595</v>
      </c>
      <c r="E243" s="57" t="s">
        <v>596</v>
      </c>
      <c r="F243" s="145">
        <v>0</v>
      </c>
      <c r="G243" s="145">
        <v>0</v>
      </c>
      <c r="H243" s="145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597</v>
      </c>
      <c r="C244" s="513"/>
      <c r="D244" s="126" t="s">
        <v>598</v>
      </c>
      <c r="E244" s="57" t="s">
        <v>599</v>
      </c>
      <c r="F244" s="145">
        <v>0</v>
      </c>
      <c r="G244" s="145">
        <v>0</v>
      </c>
      <c r="H244" s="145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600</v>
      </c>
      <c r="C245" s="513"/>
      <c r="D245" s="126" t="s">
        <v>601</v>
      </c>
      <c r="E245" s="57" t="s">
        <v>602</v>
      </c>
      <c r="F245" s="145">
        <v>0</v>
      </c>
      <c r="G245" s="145">
        <v>0</v>
      </c>
      <c r="H245" s="145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603</v>
      </c>
      <c r="C246" s="514"/>
      <c r="D246" s="125" t="s">
        <v>604</v>
      </c>
      <c r="E246" s="90" t="s">
        <v>605</v>
      </c>
      <c r="F246" s="91">
        <v>0</v>
      </c>
      <c r="G246" s="91">
        <v>0</v>
      </c>
      <c r="H246" s="91">
        <v>0</v>
      </c>
      <c r="I246" s="92">
        <f t="shared" ref="I246:K246" si="25">+I242+I243+I244+I245</f>
        <v>0</v>
      </c>
      <c r="J246" s="92">
        <f t="shared" si="25"/>
        <v>0</v>
      </c>
      <c r="K246" s="92">
        <f t="shared" si="25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606</v>
      </c>
      <c r="C247" s="541" t="s">
        <v>607</v>
      </c>
      <c r="D247" s="126" t="s">
        <v>608</v>
      </c>
      <c r="E247" s="57" t="s">
        <v>609</v>
      </c>
      <c r="F247" s="145">
        <v>0</v>
      </c>
      <c r="G247" s="145">
        <v>0</v>
      </c>
      <c r="H247" s="145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610</v>
      </c>
      <c r="C248" s="513"/>
      <c r="D248" s="126" t="s">
        <v>611</v>
      </c>
      <c r="E248" s="57" t="s">
        <v>612</v>
      </c>
      <c r="F248" s="145">
        <v>0</v>
      </c>
      <c r="G248" s="145">
        <v>0</v>
      </c>
      <c r="H248" s="145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613</v>
      </c>
      <c r="C249" s="513"/>
      <c r="D249" s="126" t="s">
        <v>614</v>
      </c>
      <c r="E249" s="57" t="s">
        <v>615</v>
      </c>
      <c r="F249" s="145">
        <v>0</v>
      </c>
      <c r="G249" s="145">
        <v>0</v>
      </c>
      <c r="H249" s="145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616</v>
      </c>
      <c r="C250" s="513"/>
      <c r="D250" s="126" t="s">
        <v>617</v>
      </c>
      <c r="E250" s="57" t="s">
        <v>618</v>
      </c>
      <c r="F250" s="145">
        <v>0</v>
      </c>
      <c r="G250" s="145">
        <v>0</v>
      </c>
      <c r="H250" s="145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619</v>
      </c>
      <c r="C251" s="513"/>
      <c r="D251" s="125" t="s">
        <v>620</v>
      </c>
      <c r="E251" s="90" t="s">
        <v>621</v>
      </c>
      <c r="F251" s="91">
        <v>0</v>
      </c>
      <c r="G251" s="91">
        <v>0</v>
      </c>
      <c r="H251" s="91">
        <v>0</v>
      </c>
      <c r="I251" s="92">
        <f t="shared" ref="I251:K251" si="26">+I247+I248+I249+I250</f>
        <v>0</v>
      </c>
      <c r="J251" s="92">
        <f t="shared" si="26"/>
        <v>0</v>
      </c>
      <c r="K251" s="92">
        <f t="shared" si="26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622</v>
      </c>
      <c r="C252" s="513"/>
      <c r="D252" s="126" t="s">
        <v>623</v>
      </c>
      <c r="E252" s="57" t="s">
        <v>624</v>
      </c>
      <c r="F252" s="145">
        <v>0</v>
      </c>
      <c r="G252" s="145">
        <v>0</v>
      </c>
      <c r="H252" s="145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625</v>
      </c>
      <c r="C253" s="513"/>
      <c r="D253" s="126" t="s">
        <v>626</v>
      </c>
      <c r="E253" s="57" t="s">
        <v>627</v>
      </c>
      <c r="F253" s="145">
        <v>0</v>
      </c>
      <c r="G253" s="145">
        <v>0</v>
      </c>
      <c r="H253" s="145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628</v>
      </c>
      <c r="C254" s="513"/>
      <c r="D254" s="126" t="s">
        <v>629</v>
      </c>
      <c r="E254" s="57" t="s">
        <v>630</v>
      </c>
      <c r="F254" s="145">
        <v>0</v>
      </c>
      <c r="G254" s="145">
        <v>0</v>
      </c>
      <c r="H254" s="145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631</v>
      </c>
      <c r="C255" s="513"/>
      <c r="D255" s="126" t="s">
        <v>632</v>
      </c>
      <c r="E255" s="57" t="s">
        <v>633</v>
      </c>
      <c r="F255" s="145">
        <v>0</v>
      </c>
      <c r="G255" s="145">
        <v>0</v>
      </c>
      <c r="H255" s="145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634</v>
      </c>
      <c r="C256" s="513"/>
      <c r="D256" s="125" t="s">
        <v>635</v>
      </c>
      <c r="E256" s="90" t="s">
        <v>636</v>
      </c>
      <c r="F256" s="91">
        <v>0</v>
      </c>
      <c r="G256" s="91">
        <v>0</v>
      </c>
      <c r="H256" s="91">
        <v>0</v>
      </c>
      <c r="I256" s="92">
        <f t="shared" ref="I256:K256" si="27">+I252+I253+I254+I255</f>
        <v>0</v>
      </c>
      <c r="J256" s="92">
        <f t="shared" si="27"/>
        <v>0</v>
      </c>
      <c r="K256" s="92">
        <f t="shared" si="27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637</v>
      </c>
      <c r="C257" s="513"/>
      <c r="D257" s="126" t="s">
        <v>638</v>
      </c>
      <c r="E257" s="57" t="s">
        <v>639</v>
      </c>
      <c r="F257" s="145">
        <v>0</v>
      </c>
      <c r="G257" s="145">
        <v>0</v>
      </c>
      <c r="H257" s="145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640</v>
      </c>
      <c r="C258" s="513"/>
      <c r="D258" s="126" t="s">
        <v>641</v>
      </c>
      <c r="E258" s="57" t="s">
        <v>642</v>
      </c>
      <c r="F258" s="145">
        <v>0</v>
      </c>
      <c r="G258" s="145">
        <v>0</v>
      </c>
      <c r="H258" s="145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643</v>
      </c>
      <c r="C259" s="513"/>
      <c r="D259" s="126" t="s">
        <v>644</v>
      </c>
      <c r="E259" s="57" t="s">
        <v>645</v>
      </c>
      <c r="F259" s="145">
        <v>0</v>
      </c>
      <c r="G259" s="145">
        <v>0</v>
      </c>
      <c r="H259" s="145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646</v>
      </c>
      <c r="C260" s="513"/>
      <c r="D260" s="126" t="s">
        <v>647</v>
      </c>
      <c r="E260" s="57" t="s">
        <v>648</v>
      </c>
      <c r="F260" s="145">
        <v>0</v>
      </c>
      <c r="G260" s="145">
        <v>0</v>
      </c>
      <c r="H260" s="145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649</v>
      </c>
      <c r="C261" s="513"/>
      <c r="D261" s="125" t="s">
        <v>650</v>
      </c>
      <c r="E261" s="90" t="s">
        <v>651</v>
      </c>
      <c r="F261" s="91">
        <v>0</v>
      </c>
      <c r="G261" s="91">
        <v>0</v>
      </c>
      <c r="H261" s="91">
        <v>0</v>
      </c>
      <c r="I261" s="92">
        <f t="shared" ref="I261:K261" si="28">+I257+I258+I259+I260</f>
        <v>0</v>
      </c>
      <c r="J261" s="92">
        <f t="shared" si="28"/>
        <v>0</v>
      </c>
      <c r="K261" s="92">
        <f t="shared" si="28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652</v>
      </c>
      <c r="C262" s="513"/>
      <c r="D262" s="126" t="s">
        <v>653</v>
      </c>
      <c r="E262" s="57" t="s">
        <v>654</v>
      </c>
      <c r="F262" s="145">
        <v>0</v>
      </c>
      <c r="G262" s="145">
        <v>0</v>
      </c>
      <c r="H262" s="145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655</v>
      </c>
      <c r="C263" s="513"/>
      <c r="D263" s="126" t="s">
        <v>656</v>
      </c>
      <c r="E263" s="57" t="s">
        <v>657</v>
      </c>
      <c r="F263" s="145">
        <v>0</v>
      </c>
      <c r="G263" s="145">
        <v>0</v>
      </c>
      <c r="H263" s="145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658</v>
      </c>
      <c r="C264" s="513"/>
      <c r="D264" s="126" t="s">
        <v>659</v>
      </c>
      <c r="E264" s="57" t="s">
        <v>660</v>
      </c>
      <c r="F264" s="145">
        <v>0</v>
      </c>
      <c r="G264" s="145">
        <v>0</v>
      </c>
      <c r="H264" s="145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661</v>
      </c>
      <c r="C265" s="513"/>
      <c r="D265" s="126" t="s">
        <v>662</v>
      </c>
      <c r="E265" s="57" t="s">
        <v>663</v>
      </c>
      <c r="F265" s="145">
        <v>0</v>
      </c>
      <c r="G265" s="145">
        <v>0</v>
      </c>
      <c r="H265" s="145">
        <v>0</v>
      </c>
      <c r="I265" s="127"/>
      <c r="J265" s="127"/>
      <c r="K265" s="127"/>
      <c r="L265" s="128"/>
      <c r="M265" s="129">
        <f t="shared" ref="M265:M289" si="29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664</v>
      </c>
      <c r="C266" s="514"/>
      <c r="D266" s="125" t="s">
        <v>665</v>
      </c>
      <c r="E266" s="90" t="s">
        <v>666</v>
      </c>
      <c r="F266" s="91">
        <v>0</v>
      </c>
      <c r="G266" s="91">
        <v>0</v>
      </c>
      <c r="H266" s="91">
        <v>0</v>
      </c>
      <c r="I266" s="92">
        <f t="shared" ref="I266:K266" si="30">+I262+I263+I264+I265</f>
        <v>0</v>
      </c>
      <c r="J266" s="92">
        <f t="shared" si="30"/>
        <v>0</v>
      </c>
      <c r="K266" s="92">
        <f t="shared" si="30"/>
        <v>0</v>
      </c>
      <c r="L266" s="13"/>
      <c r="M266" s="81">
        <f t="shared" si="29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667</v>
      </c>
      <c r="C267" s="541" t="s">
        <v>668</v>
      </c>
      <c r="D267" s="126" t="s">
        <v>669</v>
      </c>
      <c r="E267" s="57" t="s">
        <v>670</v>
      </c>
      <c r="F267" s="145">
        <v>0</v>
      </c>
      <c r="G267" s="145">
        <v>0</v>
      </c>
      <c r="H267" s="145">
        <v>0</v>
      </c>
      <c r="I267" s="84"/>
      <c r="J267" s="84"/>
      <c r="K267" s="84"/>
      <c r="L267" s="13"/>
      <c r="M267" s="81">
        <f t="shared" si="29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671</v>
      </c>
      <c r="C268" s="513"/>
      <c r="D268" s="126" t="s">
        <v>672</v>
      </c>
      <c r="E268" s="57" t="s">
        <v>673</v>
      </c>
      <c r="F268" s="145">
        <v>0</v>
      </c>
      <c r="G268" s="145">
        <v>0</v>
      </c>
      <c r="H268" s="145">
        <v>0</v>
      </c>
      <c r="I268" s="84"/>
      <c r="J268" s="84"/>
      <c r="K268" s="84"/>
      <c r="L268" s="13"/>
      <c r="M268" s="81">
        <f t="shared" si="29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674</v>
      </c>
      <c r="C269" s="513"/>
      <c r="D269" s="126" t="s">
        <v>675</v>
      </c>
      <c r="E269" s="57" t="s">
        <v>676</v>
      </c>
      <c r="F269" s="145">
        <v>0</v>
      </c>
      <c r="G269" s="145">
        <v>0</v>
      </c>
      <c r="H269" s="145">
        <v>0</v>
      </c>
      <c r="I269" s="84"/>
      <c r="J269" s="84"/>
      <c r="K269" s="84"/>
      <c r="L269" s="13"/>
      <c r="M269" s="81">
        <f t="shared" si="29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677</v>
      </c>
      <c r="C270" s="513"/>
      <c r="D270" s="126" t="s">
        <v>678</v>
      </c>
      <c r="E270" s="57" t="s">
        <v>679</v>
      </c>
      <c r="F270" s="145">
        <v>0</v>
      </c>
      <c r="G270" s="145">
        <v>0</v>
      </c>
      <c r="H270" s="145">
        <v>0</v>
      </c>
      <c r="I270" s="84"/>
      <c r="J270" s="84"/>
      <c r="K270" s="84"/>
      <c r="L270" s="13"/>
      <c r="M270" s="81">
        <f t="shared" si="29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514"/>
      <c r="D271" s="125" t="s">
        <v>665</v>
      </c>
      <c r="E271" s="72" t="s">
        <v>680</v>
      </c>
      <c r="F271" s="130">
        <v>0</v>
      </c>
      <c r="G271" s="130">
        <v>0</v>
      </c>
      <c r="H271" s="130">
        <v>0</v>
      </c>
      <c r="I271" s="131">
        <f t="shared" ref="I271:K271" si="31">+I267+I268+I269+I270</f>
        <v>0</v>
      </c>
      <c r="J271" s="131">
        <f t="shared" si="31"/>
        <v>0</v>
      </c>
      <c r="K271" s="131">
        <f t="shared" si="31"/>
        <v>0</v>
      </c>
      <c r="L271" s="13"/>
      <c r="M271" s="81">
        <f t="shared" si="29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681</v>
      </c>
      <c r="C272" s="538" t="s">
        <v>682</v>
      </c>
      <c r="D272" s="69" t="s">
        <v>683</v>
      </c>
      <c r="E272" s="63" t="s">
        <v>684</v>
      </c>
      <c r="F272" s="150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29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685</v>
      </c>
      <c r="C273" s="513"/>
      <c r="D273" s="69" t="s">
        <v>686</v>
      </c>
      <c r="E273" s="63" t="s">
        <v>687</v>
      </c>
      <c r="F273" s="150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29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688</v>
      </c>
      <c r="C274" s="513"/>
      <c r="D274" s="69" t="s">
        <v>689</v>
      </c>
      <c r="E274" s="63" t="s">
        <v>690</v>
      </c>
      <c r="F274" s="150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29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691</v>
      </c>
      <c r="C275" s="513"/>
      <c r="D275" s="69" t="s">
        <v>692</v>
      </c>
      <c r="E275" s="63" t="s">
        <v>693</v>
      </c>
      <c r="F275" s="150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29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694</v>
      </c>
      <c r="C276" s="513"/>
      <c r="D276" s="69" t="s">
        <v>182</v>
      </c>
      <c r="E276" s="63" t="s">
        <v>695</v>
      </c>
      <c r="F276" s="150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29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696</v>
      </c>
      <c r="C277" s="513"/>
      <c r="D277" s="69" t="s">
        <v>697</v>
      </c>
      <c r="E277" s="63" t="s">
        <v>698</v>
      </c>
      <c r="F277" s="156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29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699</v>
      </c>
      <c r="C278" s="513"/>
      <c r="D278" s="69" t="s">
        <v>700</v>
      </c>
      <c r="E278" s="63" t="s">
        <v>701</v>
      </c>
      <c r="F278" s="156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29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702</v>
      </c>
      <c r="C279" s="513"/>
      <c r="D279" s="69" t="s">
        <v>703</v>
      </c>
      <c r="E279" s="63" t="s">
        <v>704</v>
      </c>
      <c r="F279" s="156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29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705</v>
      </c>
      <c r="C280" s="539"/>
      <c r="D280" s="69" t="s">
        <v>706</v>
      </c>
      <c r="E280" s="63" t="s">
        <v>707</v>
      </c>
      <c r="F280" s="156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29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708</v>
      </c>
      <c r="E281" s="81" t="s">
        <v>709</v>
      </c>
      <c r="F281" s="130">
        <v>1</v>
      </c>
      <c r="G281" s="130">
        <v>0</v>
      </c>
      <c r="H281" s="130">
        <v>0</v>
      </c>
      <c r="I281" s="131">
        <f t="shared" ref="I281:K281" si="32">+I277+I278+I279+I280</f>
        <v>0</v>
      </c>
      <c r="J281" s="131">
        <f t="shared" si="32"/>
        <v>0</v>
      </c>
      <c r="K281" s="131">
        <f t="shared" si="32"/>
        <v>0</v>
      </c>
      <c r="L281" s="13"/>
      <c r="M281" s="81">
        <f t="shared" si="29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710</v>
      </c>
      <c r="C282" s="540" t="s">
        <v>711</v>
      </c>
      <c r="D282" s="69" t="s">
        <v>712</v>
      </c>
      <c r="E282" s="63" t="s">
        <v>713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29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714</v>
      </c>
      <c r="C283" s="513"/>
      <c r="D283" s="69" t="s">
        <v>715</v>
      </c>
      <c r="E283" s="63" t="s">
        <v>716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29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717</v>
      </c>
      <c r="C284" s="513"/>
      <c r="D284" s="69" t="s">
        <v>718</v>
      </c>
      <c r="E284" s="63" t="s">
        <v>719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29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720</v>
      </c>
      <c r="C285" s="513"/>
      <c r="D285" s="69" t="s">
        <v>721</v>
      </c>
      <c r="E285" s="63" t="s">
        <v>722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29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723</v>
      </c>
      <c r="C286" s="513"/>
      <c r="D286" s="69" t="s">
        <v>724</v>
      </c>
      <c r="E286" s="63" t="s">
        <v>725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29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726</v>
      </c>
      <c r="C287" s="513"/>
      <c r="D287" s="69" t="s">
        <v>727</v>
      </c>
      <c r="E287" s="63" t="s">
        <v>728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29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729</v>
      </c>
      <c r="C288" s="513"/>
      <c r="D288" s="69" t="s">
        <v>730</v>
      </c>
      <c r="E288" s="63" t="s">
        <v>731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29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514"/>
      <c r="D289" s="74" t="s">
        <v>732</v>
      </c>
      <c r="E289" s="143" t="s">
        <v>733</v>
      </c>
      <c r="F289" s="130">
        <v>13</v>
      </c>
      <c r="G289" s="130">
        <v>7</v>
      </c>
      <c r="H289" s="130">
        <v>8</v>
      </c>
      <c r="I289" s="131">
        <f t="shared" ref="I289:K289" si="33">+I285+I286+I287+I288</f>
        <v>0</v>
      </c>
      <c r="J289" s="131">
        <f t="shared" si="33"/>
        <v>0</v>
      </c>
      <c r="K289" s="131">
        <f t="shared" si="33"/>
        <v>0</v>
      </c>
      <c r="L289" s="13"/>
      <c r="M289" s="81">
        <f t="shared" si="29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A13" workbookViewId="0">
      <selection activeCell="I30" sqref="I30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116</v>
      </c>
      <c r="D1" s="56"/>
      <c r="E1" s="13"/>
      <c r="F1" s="13" t="s">
        <v>116</v>
      </c>
      <c r="G1" s="13"/>
      <c r="H1" s="13" t="s">
        <v>116</v>
      </c>
      <c r="I1" s="13"/>
      <c r="J1" s="13"/>
      <c r="K1" s="13" t="s">
        <v>116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548" t="s">
        <v>117</v>
      </c>
      <c r="C2" s="511"/>
      <c r="D2" s="511"/>
      <c r="E2" s="511"/>
      <c r="F2" s="511"/>
      <c r="G2" s="511"/>
      <c r="H2" s="511"/>
      <c r="I2" s="511"/>
      <c r="J2" s="511"/>
      <c r="K2" s="511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737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119</v>
      </c>
      <c r="D4" s="57" t="s">
        <v>120</v>
      </c>
      <c r="E4" s="549" t="s">
        <v>121</v>
      </c>
      <c r="F4" s="549" t="str">
        <f>SASARAN!$C$8</f>
        <v>PURWODADI</v>
      </c>
      <c r="G4" s="549" t="str">
        <f>SASARAN!$C$9</f>
        <v>POLOWIJEN</v>
      </c>
      <c r="H4" s="549" t="str">
        <f>SASARAN!$C$10</f>
        <v>BALEARJOSARI</v>
      </c>
      <c r="I4" s="549">
        <f>SASARAN!$C$11</f>
        <v>0</v>
      </c>
      <c r="J4" s="549">
        <f>SASARAN!$C$12</f>
        <v>0</v>
      </c>
      <c r="K4" s="549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122</v>
      </c>
      <c r="D5" s="59"/>
      <c r="E5" s="513"/>
      <c r="F5" s="513"/>
      <c r="G5" s="513"/>
      <c r="H5" s="513"/>
      <c r="I5" s="513"/>
      <c r="J5" s="513"/>
      <c r="K5" s="513"/>
      <c r="L5" s="13"/>
      <c r="M5" s="60" t="s">
        <v>112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514"/>
      <c r="F6" s="514"/>
      <c r="G6" s="514"/>
      <c r="H6" s="514"/>
      <c r="I6" s="514"/>
      <c r="J6" s="514"/>
      <c r="K6" s="514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123</v>
      </c>
      <c r="D9" s="69" t="s">
        <v>124</v>
      </c>
      <c r="E9" s="68" t="s">
        <v>123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125</v>
      </c>
      <c r="D10" s="74" t="s">
        <v>126</v>
      </c>
      <c r="E10" s="73" t="s">
        <v>127</v>
      </c>
      <c r="F10" s="145">
        <v>13</v>
      </c>
      <c r="G10" s="146">
        <v>10</v>
      </c>
      <c r="H10" s="91">
        <v>9</v>
      </c>
      <c r="I10" s="78"/>
      <c r="J10" s="79"/>
      <c r="K10" s="80"/>
      <c r="L10" s="13"/>
      <c r="M10" s="81">
        <f t="shared" ref="M10:M264" si="0">SUM(F10:K10)</f>
        <v>32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128</v>
      </c>
      <c r="D11" s="74" t="s">
        <v>129</v>
      </c>
      <c r="E11" s="73" t="s">
        <v>128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130</v>
      </c>
      <c r="C12" s="541" t="s">
        <v>131</v>
      </c>
      <c r="D12" s="83" t="s">
        <v>132</v>
      </c>
      <c r="E12" s="57" t="s">
        <v>133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134</v>
      </c>
      <c r="C13" s="513"/>
      <c r="D13" s="83" t="s">
        <v>135</v>
      </c>
      <c r="E13" s="57" t="s">
        <v>136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137</v>
      </c>
      <c r="C14" s="513"/>
      <c r="D14" s="83" t="s">
        <v>138</v>
      </c>
      <c r="E14" s="57" t="s">
        <v>139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140</v>
      </c>
      <c r="C15" s="513"/>
      <c r="D15" s="83" t="s">
        <v>141</v>
      </c>
      <c r="E15" s="57" t="s">
        <v>142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514"/>
      <c r="D16" s="89" t="s">
        <v>143</v>
      </c>
      <c r="E16" s="90" t="s">
        <v>144</v>
      </c>
      <c r="F16" s="92">
        <f t="shared" ref="F16:K16" si="1">SUM(F12:F15)</f>
        <v>0</v>
      </c>
      <c r="G16" s="92">
        <f t="shared" si="1"/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145</v>
      </c>
      <c r="C17" s="541" t="s">
        <v>146</v>
      </c>
      <c r="D17" s="94" t="s">
        <v>147</v>
      </c>
      <c r="E17" s="95" t="s">
        <v>148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149</v>
      </c>
      <c r="C18" s="513"/>
      <c r="D18" s="94" t="s">
        <v>150</v>
      </c>
      <c r="E18" s="95" t="s">
        <v>151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514"/>
      <c r="D19" s="89" t="s">
        <v>152</v>
      </c>
      <c r="E19" s="90" t="s">
        <v>153</v>
      </c>
      <c r="F19" s="92">
        <f t="shared" ref="F19:K19" si="2">SUM(F17:F18)</f>
        <v>6</v>
      </c>
      <c r="G19" s="92">
        <f t="shared" si="2"/>
        <v>6</v>
      </c>
      <c r="H19" s="92">
        <f t="shared" si="2"/>
        <v>4</v>
      </c>
      <c r="I19" s="92">
        <f t="shared" si="2"/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154</v>
      </c>
      <c r="C20" s="99" t="s">
        <v>155</v>
      </c>
      <c r="D20" s="89" t="s">
        <v>156</v>
      </c>
      <c r="E20" s="90" t="s">
        <v>157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544" t="s">
        <v>158</v>
      </c>
      <c r="C21" s="541" t="s">
        <v>128</v>
      </c>
      <c r="D21" s="89" t="s">
        <v>159</v>
      </c>
      <c r="E21" s="538" t="s">
        <v>128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513"/>
      <c r="C22" s="513"/>
      <c r="D22" s="89" t="s">
        <v>160</v>
      </c>
      <c r="E22" s="513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514"/>
      <c r="C23" s="514"/>
      <c r="D23" s="89" t="s">
        <v>161</v>
      </c>
      <c r="E23" s="514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162</v>
      </c>
      <c r="C24" s="541" t="s">
        <v>163</v>
      </c>
      <c r="D24" s="83" t="s">
        <v>164</v>
      </c>
      <c r="E24" s="57" t="s">
        <v>165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166</v>
      </c>
      <c r="C25" s="513"/>
      <c r="D25" s="83" t="s">
        <v>167</v>
      </c>
      <c r="E25" s="57" t="s">
        <v>168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169</v>
      </c>
      <c r="C26" s="513"/>
      <c r="D26" s="83" t="s">
        <v>170</v>
      </c>
      <c r="E26" s="57" t="s">
        <v>171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172</v>
      </c>
      <c r="C27" s="513"/>
      <c r="D27" s="83" t="s">
        <v>173</v>
      </c>
      <c r="E27" s="57" t="s">
        <v>174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514"/>
      <c r="D28" s="89" t="s">
        <v>175</v>
      </c>
      <c r="E28" s="90" t="s">
        <v>176</v>
      </c>
      <c r="F28" s="92">
        <f t="shared" ref="F28:K28" si="3">SUM(F24:F27)</f>
        <v>0</v>
      </c>
      <c r="G28" s="92">
        <f t="shared" si="3"/>
        <v>0</v>
      </c>
      <c r="H28" s="92">
        <f t="shared" si="3"/>
        <v>0</v>
      </c>
      <c r="I28" s="92">
        <f t="shared" si="3"/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177</v>
      </c>
      <c r="C29" s="546" t="s">
        <v>178</v>
      </c>
      <c r="D29" s="69" t="s">
        <v>179</v>
      </c>
      <c r="E29" s="102" t="s">
        <v>180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181</v>
      </c>
      <c r="C30" s="513"/>
      <c r="D30" s="69" t="s">
        <v>182</v>
      </c>
      <c r="E30" s="102" t="s">
        <v>183</v>
      </c>
      <c r="F30" s="150">
        <v>0</v>
      </c>
      <c r="G30" s="150">
        <v>0</v>
      </c>
      <c r="H30" s="150">
        <v>0</v>
      </c>
      <c r="I30" s="104"/>
      <c r="J30" s="104"/>
      <c r="K30" s="104"/>
      <c r="L30" s="100"/>
      <c r="M30" s="81">
        <f t="shared" si="0"/>
        <v>0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184</v>
      </c>
      <c r="C31" s="513"/>
      <c r="D31" s="69" t="s">
        <v>185</v>
      </c>
      <c r="E31" s="102" t="s">
        <v>186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187</v>
      </c>
      <c r="C32" s="513"/>
      <c r="D32" s="69" t="s">
        <v>188</v>
      </c>
      <c r="E32" s="102" t="s">
        <v>189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190</v>
      </c>
      <c r="C33" s="513"/>
      <c r="D33" s="69" t="s">
        <v>191</v>
      </c>
      <c r="E33" s="102" t="s">
        <v>192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193</v>
      </c>
      <c r="C34" s="513"/>
      <c r="D34" s="69" t="s">
        <v>194</v>
      </c>
      <c r="E34" s="102" t="s">
        <v>195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196</v>
      </c>
      <c r="C35" s="514"/>
      <c r="D35" s="69" t="s">
        <v>197</v>
      </c>
      <c r="E35" s="102" t="s">
        <v>198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199</v>
      </c>
      <c r="C36" s="541" t="s">
        <v>200</v>
      </c>
      <c r="D36" s="83" t="s">
        <v>201</v>
      </c>
      <c r="E36" s="57" t="s">
        <v>202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203</v>
      </c>
      <c r="C37" s="513"/>
      <c r="D37" s="83" t="s">
        <v>204</v>
      </c>
      <c r="E37" s="57" t="s">
        <v>205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206</v>
      </c>
      <c r="C38" s="513"/>
      <c r="D38" s="83" t="s">
        <v>207</v>
      </c>
      <c r="E38" s="57" t="s">
        <v>208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209</v>
      </c>
      <c r="C39" s="513"/>
      <c r="D39" s="83" t="s">
        <v>210</v>
      </c>
      <c r="E39" s="57" t="s">
        <v>211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514"/>
      <c r="D40" s="89" t="s">
        <v>212</v>
      </c>
      <c r="E40" s="90" t="s">
        <v>200</v>
      </c>
      <c r="F40" s="92">
        <f t="shared" ref="F40:K40" si="4">+F36+F37+F38+F39</f>
        <v>1</v>
      </c>
      <c r="G40" s="92">
        <f t="shared" si="4"/>
        <v>1</v>
      </c>
      <c r="H40" s="92">
        <f t="shared" si="4"/>
        <v>1</v>
      </c>
      <c r="I40" s="92">
        <f t="shared" si="4"/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547" t="s">
        <v>213</v>
      </c>
      <c r="C41" s="541" t="s">
        <v>214</v>
      </c>
      <c r="D41" s="83" t="s">
        <v>215</v>
      </c>
      <c r="E41" s="57" t="s">
        <v>216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514"/>
      <c r="C42" s="513"/>
      <c r="D42" s="83" t="s">
        <v>217</v>
      </c>
      <c r="E42" s="57" t="s">
        <v>218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547" t="s">
        <v>219</v>
      </c>
      <c r="C43" s="513"/>
      <c r="D43" s="83" t="s">
        <v>220</v>
      </c>
      <c r="E43" s="57" t="s">
        <v>221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514"/>
      <c r="C44" s="513"/>
      <c r="D44" s="83" t="s">
        <v>222</v>
      </c>
      <c r="E44" s="57" t="s">
        <v>223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514"/>
      <c r="D45" s="89" t="s">
        <v>224</v>
      </c>
      <c r="E45" s="90" t="s">
        <v>214</v>
      </c>
      <c r="F45" s="92">
        <f t="shared" ref="F45:K45" si="5">+F41+F42+F43+F44</f>
        <v>1</v>
      </c>
      <c r="G45" s="92">
        <f t="shared" si="5"/>
        <v>1</v>
      </c>
      <c r="H45" s="92">
        <f t="shared" si="5"/>
        <v>1</v>
      </c>
      <c r="I45" s="92">
        <f t="shared" si="5"/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538">
        <v>4</v>
      </c>
      <c r="C46" s="538" t="s">
        <v>225</v>
      </c>
      <c r="D46" s="89" t="s">
        <v>226</v>
      </c>
      <c r="E46" s="90" t="s">
        <v>227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513"/>
      <c r="C47" s="513"/>
      <c r="D47" s="89" t="s">
        <v>228</v>
      </c>
      <c r="E47" s="90" t="s">
        <v>229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514"/>
      <c r="C48" s="514"/>
      <c r="D48" s="89" t="s">
        <v>230</v>
      </c>
      <c r="E48" s="90" t="s">
        <v>231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538" t="s">
        <v>232</v>
      </c>
      <c r="C49" s="541" t="s">
        <v>233</v>
      </c>
      <c r="D49" s="89" t="s">
        <v>234</v>
      </c>
      <c r="E49" s="90" t="s">
        <v>235</v>
      </c>
      <c r="F49" s="152">
        <v>1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1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513"/>
      <c r="C50" s="513"/>
      <c r="D50" s="89" t="s">
        <v>236</v>
      </c>
      <c r="E50" s="90" t="s">
        <v>237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513"/>
      <c r="C51" s="513"/>
      <c r="D51" s="74" t="s">
        <v>238</v>
      </c>
      <c r="E51" s="102" t="s">
        <v>239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513"/>
      <c r="C52" s="513"/>
      <c r="D52" s="89" t="s">
        <v>240</v>
      </c>
      <c r="E52" s="90" t="s">
        <v>241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514"/>
      <c r="C53" s="513"/>
      <c r="D53" s="89" t="s">
        <v>242</v>
      </c>
      <c r="E53" s="90" t="s">
        <v>243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538" t="s">
        <v>244</v>
      </c>
      <c r="C54" s="513"/>
      <c r="D54" s="83" t="s">
        <v>245</v>
      </c>
      <c r="E54" s="57" t="s">
        <v>246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513"/>
      <c r="C55" s="513"/>
      <c r="D55" s="83" t="s">
        <v>247</v>
      </c>
      <c r="E55" s="57" t="s">
        <v>248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513"/>
      <c r="C56" s="513"/>
      <c r="D56" s="83" t="s">
        <v>249</v>
      </c>
      <c r="E56" s="57" t="s">
        <v>250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513"/>
      <c r="C57" s="513"/>
      <c r="D57" s="83" t="s">
        <v>251</v>
      </c>
      <c r="E57" s="57" t="s">
        <v>252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514"/>
      <c r="C58" s="514"/>
      <c r="D58" s="89" t="s">
        <v>253</v>
      </c>
      <c r="E58" s="90" t="s">
        <v>254</v>
      </c>
      <c r="F58" s="92">
        <f t="shared" ref="F58:K58" si="6">+F54+F55+F56+F57</f>
        <v>0</v>
      </c>
      <c r="G58" s="92">
        <f t="shared" si="6"/>
        <v>0</v>
      </c>
      <c r="H58" s="92">
        <f t="shared" si="6"/>
        <v>0</v>
      </c>
      <c r="I58" s="92">
        <f t="shared" si="6"/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0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544" t="s">
        <v>255</v>
      </c>
      <c r="C59" s="541" t="s">
        <v>256</v>
      </c>
      <c r="D59" s="83" t="s">
        <v>257</v>
      </c>
      <c r="E59" s="57" t="s">
        <v>258</v>
      </c>
      <c r="F59" s="149">
        <v>0</v>
      </c>
      <c r="G59" s="149">
        <v>0</v>
      </c>
      <c r="H59" s="149">
        <v>0</v>
      </c>
      <c r="I59" s="84"/>
      <c r="J59" s="84"/>
      <c r="K59" s="84"/>
      <c r="L59" s="13"/>
      <c r="M59" s="81">
        <f t="shared" si="0"/>
        <v>0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513"/>
      <c r="C60" s="513"/>
      <c r="D60" s="83" t="s">
        <v>259</v>
      </c>
      <c r="E60" s="57" t="s">
        <v>260</v>
      </c>
      <c r="F60" s="149">
        <v>0</v>
      </c>
      <c r="G60" s="149">
        <v>0</v>
      </c>
      <c r="H60" s="149">
        <v>0</v>
      </c>
      <c r="I60" s="84"/>
      <c r="J60" s="84"/>
      <c r="K60" s="84"/>
      <c r="L60" s="13"/>
      <c r="M60" s="81">
        <f t="shared" si="0"/>
        <v>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513"/>
      <c r="C61" s="513"/>
      <c r="D61" s="83" t="s">
        <v>261</v>
      </c>
      <c r="E61" s="57" t="s">
        <v>262</v>
      </c>
      <c r="F61" s="149">
        <v>0</v>
      </c>
      <c r="G61" s="149">
        <v>0</v>
      </c>
      <c r="H61" s="149">
        <v>0</v>
      </c>
      <c r="I61" s="84"/>
      <c r="J61" s="84"/>
      <c r="K61" s="84"/>
      <c r="L61" s="13"/>
      <c r="M61" s="81">
        <f t="shared" si="0"/>
        <v>0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514"/>
      <c r="C62" s="513"/>
      <c r="D62" s="83" t="s">
        <v>263</v>
      </c>
      <c r="E62" s="57" t="s">
        <v>264</v>
      </c>
      <c r="F62" s="149">
        <v>0</v>
      </c>
      <c r="G62" s="149">
        <v>0</v>
      </c>
      <c r="H62" s="149">
        <v>0</v>
      </c>
      <c r="I62" s="84"/>
      <c r="J62" s="84"/>
      <c r="K62" s="84"/>
      <c r="L62" s="13"/>
      <c r="M62" s="81">
        <f t="shared" si="0"/>
        <v>0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544" t="s">
        <v>265</v>
      </c>
      <c r="C63" s="513"/>
      <c r="D63" s="83" t="s">
        <v>266</v>
      </c>
      <c r="E63" s="57" t="s">
        <v>267</v>
      </c>
      <c r="F63" s="149">
        <v>0</v>
      </c>
      <c r="G63" s="149">
        <v>0</v>
      </c>
      <c r="H63" s="149">
        <v>0</v>
      </c>
      <c r="I63" s="84"/>
      <c r="J63" s="84"/>
      <c r="K63" s="84"/>
      <c r="L63" s="13"/>
      <c r="M63" s="81">
        <f t="shared" si="0"/>
        <v>0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514"/>
      <c r="C64" s="513"/>
      <c r="D64" s="83" t="s">
        <v>268</v>
      </c>
      <c r="E64" s="57" t="s">
        <v>269</v>
      </c>
      <c r="F64" s="149">
        <v>0</v>
      </c>
      <c r="G64" s="149">
        <v>0</v>
      </c>
      <c r="H64" s="149">
        <v>0</v>
      </c>
      <c r="I64" s="84"/>
      <c r="J64" s="84"/>
      <c r="K64" s="84"/>
      <c r="L64" s="13"/>
      <c r="M64" s="81">
        <f t="shared" si="0"/>
        <v>0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544" t="s">
        <v>270</v>
      </c>
      <c r="C65" s="513"/>
      <c r="D65" s="83" t="s">
        <v>271</v>
      </c>
      <c r="E65" s="57" t="s">
        <v>272</v>
      </c>
      <c r="F65" s="149">
        <v>0</v>
      </c>
      <c r="G65" s="149">
        <v>0</v>
      </c>
      <c r="H65" s="149">
        <v>0</v>
      </c>
      <c r="I65" s="84"/>
      <c r="J65" s="84"/>
      <c r="K65" s="84"/>
      <c r="L65" s="13"/>
      <c r="M65" s="81">
        <f t="shared" si="0"/>
        <v>0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514"/>
      <c r="C66" s="513"/>
      <c r="D66" s="83" t="s">
        <v>273</v>
      </c>
      <c r="E66" s="57" t="s">
        <v>274</v>
      </c>
      <c r="F66" s="149">
        <v>0</v>
      </c>
      <c r="G66" s="149">
        <v>0</v>
      </c>
      <c r="H66" s="149">
        <v>0</v>
      </c>
      <c r="I66" s="84"/>
      <c r="J66" s="84"/>
      <c r="K66" s="84"/>
      <c r="L66" s="13"/>
      <c r="M66" s="81">
        <f t="shared" si="0"/>
        <v>0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544" t="s">
        <v>275</v>
      </c>
      <c r="C67" s="513"/>
      <c r="D67" s="83" t="s">
        <v>276</v>
      </c>
      <c r="E67" s="57" t="s">
        <v>277</v>
      </c>
      <c r="F67" s="149">
        <v>0</v>
      </c>
      <c r="G67" s="149">
        <v>0</v>
      </c>
      <c r="H67" s="149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514"/>
      <c r="C68" s="513"/>
      <c r="D68" s="83" t="s">
        <v>278</v>
      </c>
      <c r="E68" s="57" t="s">
        <v>279</v>
      </c>
      <c r="F68" s="149">
        <v>0</v>
      </c>
      <c r="G68" s="149">
        <v>0</v>
      </c>
      <c r="H68" s="149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544" t="s">
        <v>280</v>
      </c>
      <c r="C69" s="513"/>
      <c r="D69" s="83" t="s">
        <v>281</v>
      </c>
      <c r="E69" s="57" t="s">
        <v>282</v>
      </c>
      <c r="F69" s="149">
        <v>0</v>
      </c>
      <c r="G69" s="149">
        <v>0</v>
      </c>
      <c r="H69" s="149">
        <v>0</v>
      </c>
      <c r="I69" s="84"/>
      <c r="J69" s="84"/>
      <c r="K69" s="84"/>
      <c r="L69" s="13"/>
      <c r="M69" s="81">
        <f t="shared" si="0"/>
        <v>0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514"/>
      <c r="C70" s="513"/>
      <c r="D70" s="83" t="s">
        <v>283</v>
      </c>
      <c r="E70" s="57" t="s">
        <v>284</v>
      </c>
      <c r="F70" s="149">
        <v>0</v>
      </c>
      <c r="G70" s="149">
        <v>0</v>
      </c>
      <c r="H70" s="149">
        <v>0</v>
      </c>
      <c r="I70" s="84"/>
      <c r="J70" s="84"/>
      <c r="K70" s="84"/>
      <c r="L70" s="13"/>
      <c r="M70" s="81">
        <f t="shared" si="0"/>
        <v>0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544" t="s">
        <v>285</v>
      </c>
      <c r="C71" s="513"/>
      <c r="D71" s="83" t="s">
        <v>286</v>
      </c>
      <c r="E71" s="57" t="s">
        <v>287</v>
      </c>
      <c r="F71" s="149">
        <v>0</v>
      </c>
      <c r="G71" s="149">
        <v>0</v>
      </c>
      <c r="H71" s="149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514"/>
      <c r="C72" s="513"/>
      <c r="D72" s="83" t="s">
        <v>288</v>
      </c>
      <c r="E72" s="57" t="s">
        <v>289</v>
      </c>
      <c r="F72" s="149">
        <v>0</v>
      </c>
      <c r="G72" s="149">
        <v>0</v>
      </c>
      <c r="H72" s="149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544" t="s">
        <v>290</v>
      </c>
      <c r="C73" s="513"/>
      <c r="D73" s="83" t="s">
        <v>291</v>
      </c>
      <c r="E73" s="57" t="s">
        <v>287</v>
      </c>
      <c r="F73" s="149">
        <v>0</v>
      </c>
      <c r="G73" s="149">
        <v>0</v>
      </c>
      <c r="H73" s="149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514"/>
      <c r="C74" s="513"/>
      <c r="D74" s="83" t="s">
        <v>292</v>
      </c>
      <c r="E74" s="57" t="s">
        <v>289</v>
      </c>
      <c r="F74" s="149">
        <v>0</v>
      </c>
      <c r="G74" s="149">
        <v>0</v>
      </c>
      <c r="H74" s="149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544" t="s">
        <v>293</v>
      </c>
      <c r="C75" s="513"/>
      <c r="D75" s="83" t="s">
        <v>294</v>
      </c>
      <c r="E75" s="57" t="s">
        <v>295</v>
      </c>
      <c r="F75" s="149">
        <v>0</v>
      </c>
      <c r="G75" s="149">
        <v>0</v>
      </c>
      <c r="H75" s="149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514"/>
      <c r="C76" s="513"/>
      <c r="D76" s="83" t="s">
        <v>296</v>
      </c>
      <c r="E76" s="57" t="s">
        <v>297</v>
      </c>
      <c r="F76" s="149">
        <v>0</v>
      </c>
      <c r="G76" s="149">
        <v>0</v>
      </c>
      <c r="H76" s="149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544" t="s">
        <v>298</v>
      </c>
      <c r="C77" s="513"/>
      <c r="D77" s="83" t="s">
        <v>299</v>
      </c>
      <c r="E77" s="57" t="s">
        <v>300</v>
      </c>
      <c r="F77" s="149">
        <v>0</v>
      </c>
      <c r="G77" s="149">
        <v>0</v>
      </c>
      <c r="H77" s="149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514"/>
      <c r="C78" s="513"/>
      <c r="D78" s="83" t="s">
        <v>301</v>
      </c>
      <c r="E78" s="57" t="s">
        <v>302</v>
      </c>
      <c r="F78" s="149">
        <v>0</v>
      </c>
      <c r="G78" s="149">
        <v>0</v>
      </c>
      <c r="H78" s="149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544" t="s">
        <v>303</v>
      </c>
      <c r="C79" s="513"/>
      <c r="D79" s="83" t="s">
        <v>304</v>
      </c>
      <c r="E79" s="57" t="s">
        <v>305</v>
      </c>
      <c r="F79" s="149">
        <v>0</v>
      </c>
      <c r="G79" s="149">
        <v>0</v>
      </c>
      <c r="H79" s="149">
        <v>0</v>
      </c>
      <c r="I79" s="84"/>
      <c r="J79" s="84"/>
      <c r="K79" s="84"/>
      <c r="L79" s="13"/>
      <c r="M79" s="81">
        <f t="shared" si="0"/>
        <v>0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514"/>
      <c r="C80" s="513"/>
      <c r="D80" s="83" t="s">
        <v>306</v>
      </c>
      <c r="E80" s="57" t="s">
        <v>307</v>
      </c>
      <c r="F80" s="149">
        <v>0</v>
      </c>
      <c r="G80" s="149">
        <v>0</v>
      </c>
      <c r="H80" s="149">
        <v>0</v>
      </c>
      <c r="I80" s="84"/>
      <c r="J80" s="84"/>
      <c r="K80" s="84"/>
      <c r="L80" s="13"/>
      <c r="M80" s="81">
        <f t="shared" si="0"/>
        <v>0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544" t="s">
        <v>308</v>
      </c>
      <c r="C81" s="513"/>
      <c r="D81" s="83" t="s">
        <v>309</v>
      </c>
      <c r="E81" s="57" t="s">
        <v>310</v>
      </c>
      <c r="F81" s="149">
        <v>0</v>
      </c>
      <c r="G81" s="149">
        <v>0</v>
      </c>
      <c r="H81" s="149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514"/>
      <c r="C82" s="513"/>
      <c r="D82" s="83" t="s">
        <v>311</v>
      </c>
      <c r="E82" s="57" t="s">
        <v>312</v>
      </c>
      <c r="F82" s="149">
        <v>0</v>
      </c>
      <c r="G82" s="149">
        <v>0</v>
      </c>
      <c r="H82" s="149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544" t="s">
        <v>313</v>
      </c>
      <c r="C83" s="513"/>
      <c r="D83" s="83" t="s">
        <v>314</v>
      </c>
      <c r="E83" s="57" t="s">
        <v>315</v>
      </c>
      <c r="F83" s="149">
        <v>0</v>
      </c>
      <c r="G83" s="149">
        <v>0</v>
      </c>
      <c r="H83" s="149">
        <v>0</v>
      </c>
      <c r="I83" s="84"/>
      <c r="J83" s="84"/>
      <c r="K83" s="84"/>
      <c r="L83" s="13"/>
      <c r="M83" s="81">
        <f t="shared" si="0"/>
        <v>0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514"/>
      <c r="C84" s="513"/>
      <c r="D84" s="83" t="s">
        <v>316</v>
      </c>
      <c r="E84" s="57" t="s">
        <v>317</v>
      </c>
      <c r="F84" s="149">
        <v>0</v>
      </c>
      <c r="G84" s="149">
        <v>0</v>
      </c>
      <c r="H84" s="149">
        <v>0</v>
      </c>
      <c r="I84" s="84"/>
      <c r="J84" s="84"/>
      <c r="K84" s="84"/>
      <c r="L84" s="13"/>
      <c r="M84" s="81">
        <f t="shared" si="0"/>
        <v>0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544" t="s">
        <v>318</v>
      </c>
      <c r="C85" s="513"/>
      <c r="D85" s="83" t="s">
        <v>319</v>
      </c>
      <c r="E85" s="57" t="s">
        <v>320</v>
      </c>
      <c r="F85" s="149">
        <v>0</v>
      </c>
      <c r="G85" s="149">
        <v>0</v>
      </c>
      <c r="H85" s="149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514"/>
      <c r="C86" s="513"/>
      <c r="D86" s="83" t="s">
        <v>321</v>
      </c>
      <c r="E86" s="57" t="s">
        <v>322</v>
      </c>
      <c r="F86" s="149">
        <v>0</v>
      </c>
      <c r="G86" s="149">
        <v>0</v>
      </c>
      <c r="H86" s="149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544" t="s">
        <v>323</v>
      </c>
      <c r="C87" s="513"/>
      <c r="D87" s="83" t="s">
        <v>324</v>
      </c>
      <c r="E87" s="57" t="s">
        <v>325</v>
      </c>
      <c r="F87" s="149">
        <v>0</v>
      </c>
      <c r="G87" s="149">
        <v>0</v>
      </c>
      <c r="H87" s="149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514"/>
      <c r="C88" s="513"/>
      <c r="D88" s="83" t="s">
        <v>326</v>
      </c>
      <c r="E88" s="57" t="s">
        <v>327</v>
      </c>
      <c r="F88" s="149">
        <v>0</v>
      </c>
      <c r="G88" s="149">
        <v>0</v>
      </c>
      <c r="H88" s="149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544" t="s">
        <v>328</v>
      </c>
      <c r="C89" s="513"/>
      <c r="D89" s="83" t="s">
        <v>329</v>
      </c>
      <c r="E89" s="57" t="s">
        <v>330</v>
      </c>
      <c r="F89" s="149">
        <v>0</v>
      </c>
      <c r="G89" s="149">
        <v>0</v>
      </c>
      <c r="H89" s="149">
        <v>0</v>
      </c>
      <c r="I89" s="84"/>
      <c r="J89" s="84"/>
      <c r="K89" s="84"/>
      <c r="L89" s="13"/>
      <c r="M89" s="81">
        <f t="shared" si="0"/>
        <v>0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514"/>
      <c r="C90" s="513"/>
      <c r="D90" s="83" t="s">
        <v>331</v>
      </c>
      <c r="E90" s="57" t="s">
        <v>332</v>
      </c>
      <c r="F90" s="149">
        <v>0</v>
      </c>
      <c r="G90" s="149">
        <v>0</v>
      </c>
      <c r="H90" s="149">
        <v>0</v>
      </c>
      <c r="I90" s="84"/>
      <c r="J90" s="84"/>
      <c r="K90" s="84"/>
      <c r="L90" s="13"/>
      <c r="M90" s="81">
        <f t="shared" si="0"/>
        <v>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538">
        <v>6</v>
      </c>
      <c r="C91" s="513"/>
      <c r="D91" s="89" t="s">
        <v>333</v>
      </c>
      <c r="E91" s="90" t="s">
        <v>334</v>
      </c>
      <c r="F91" s="92">
        <f t="shared" ref="F91:K91" si="7">F59+F61+F63+F65+F67+F69+F71+F73+F75+F77+F79+F81+F83+F85+F87+F89</f>
        <v>0</v>
      </c>
      <c r="G91" s="92">
        <f t="shared" si="7"/>
        <v>0</v>
      </c>
      <c r="H91" s="92">
        <f t="shared" si="7"/>
        <v>0</v>
      </c>
      <c r="I91" s="92">
        <f t="shared" si="7"/>
        <v>0</v>
      </c>
      <c r="J91" s="92">
        <f t="shared" si="7"/>
        <v>0</v>
      </c>
      <c r="K91" s="92">
        <f t="shared" si="7"/>
        <v>0</v>
      </c>
      <c r="L91" s="13"/>
      <c r="M91" s="81">
        <f t="shared" si="0"/>
        <v>0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514"/>
      <c r="C92" s="514"/>
      <c r="D92" s="89" t="s">
        <v>335</v>
      </c>
      <c r="E92" s="90" t="s">
        <v>336</v>
      </c>
      <c r="F92" s="92">
        <f t="shared" ref="F92:K92" si="8">+F60+F62+F64+F66+F68+F70+F72+F74+F76+F78+F80+F82+F84+F86+F88+F90</f>
        <v>0</v>
      </c>
      <c r="G92" s="92">
        <f t="shared" si="8"/>
        <v>0</v>
      </c>
      <c r="H92" s="92">
        <f t="shared" si="8"/>
        <v>0</v>
      </c>
      <c r="I92" s="92">
        <f t="shared" si="8"/>
        <v>0</v>
      </c>
      <c r="J92" s="92">
        <f t="shared" si="8"/>
        <v>0</v>
      </c>
      <c r="K92" s="92">
        <f t="shared" si="8"/>
        <v>0</v>
      </c>
      <c r="L92" s="13"/>
      <c r="M92" s="81">
        <f t="shared" si="0"/>
        <v>0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544" t="s">
        <v>337</v>
      </c>
      <c r="C93" s="541" t="s">
        <v>338</v>
      </c>
      <c r="D93" s="83" t="s">
        <v>257</v>
      </c>
      <c r="E93" s="57" t="s">
        <v>258</v>
      </c>
      <c r="F93" s="149">
        <v>0</v>
      </c>
      <c r="G93" s="149">
        <v>0</v>
      </c>
      <c r="H93" s="149">
        <v>0</v>
      </c>
      <c r="I93" s="84"/>
      <c r="J93" s="84"/>
      <c r="K93" s="84"/>
      <c r="L93" s="13"/>
      <c r="M93" s="81">
        <f t="shared" si="0"/>
        <v>0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513"/>
      <c r="C94" s="513"/>
      <c r="D94" s="83" t="s">
        <v>259</v>
      </c>
      <c r="E94" s="57" t="s">
        <v>260</v>
      </c>
      <c r="F94" s="149">
        <v>0</v>
      </c>
      <c r="G94" s="149">
        <v>0</v>
      </c>
      <c r="H94" s="149">
        <v>0</v>
      </c>
      <c r="I94" s="84"/>
      <c r="J94" s="84"/>
      <c r="K94" s="84"/>
      <c r="L94" s="13"/>
      <c r="M94" s="81">
        <f t="shared" si="0"/>
        <v>0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513"/>
      <c r="C95" s="513"/>
      <c r="D95" s="83" t="s">
        <v>261</v>
      </c>
      <c r="E95" s="57" t="s">
        <v>262</v>
      </c>
      <c r="F95" s="149">
        <v>0</v>
      </c>
      <c r="G95" s="149">
        <v>0</v>
      </c>
      <c r="H95" s="149">
        <v>0</v>
      </c>
      <c r="I95" s="84"/>
      <c r="J95" s="84"/>
      <c r="K95" s="84"/>
      <c r="L95" s="13"/>
      <c r="M95" s="81">
        <f t="shared" si="0"/>
        <v>0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514"/>
      <c r="C96" s="513"/>
      <c r="D96" s="83" t="s">
        <v>263</v>
      </c>
      <c r="E96" s="57" t="s">
        <v>264</v>
      </c>
      <c r="F96" s="149">
        <v>0</v>
      </c>
      <c r="G96" s="149">
        <v>0</v>
      </c>
      <c r="H96" s="149">
        <v>0</v>
      </c>
      <c r="I96" s="84"/>
      <c r="J96" s="84"/>
      <c r="K96" s="84"/>
      <c r="L96" s="13"/>
      <c r="M96" s="81">
        <f t="shared" si="0"/>
        <v>0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544" t="s">
        <v>339</v>
      </c>
      <c r="C97" s="513"/>
      <c r="D97" s="83" t="s">
        <v>266</v>
      </c>
      <c r="E97" s="57" t="s">
        <v>267</v>
      </c>
      <c r="F97" s="149">
        <v>1</v>
      </c>
      <c r="G97" s="149">
        <v>1</v>
      </c>
      <c r="H97" s="149">
        <v>1</v>
      </c>
      <c r="I97" s="84"/>
      <c r="J97" s="84"/>
      <c r="K97" s="84"/>
      <c r="L97" s="13"/>
      <c r="M97" s="81">
        <f t="shared" si="0"/>
        <v>3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514"/>
      <c r="C98" s="513"/>
      <c r="D98" s="83" t="s">
        <v>268</v>
      </c>
      <c r="E98" s="57" t="s">
        <v>269</v>
      </c>
      <c r="F98" s="149">
        <v>100</v>
      </c>
      <c r="G98" s="149">
        <v>100</v>
      </c>
      <c r="H98" s="149">
        <v>100</v>
      </c>
      <c r="I98" s="84"/>
      <c r="J98" s="84"/>
      <c r="K98" s="84"/>
      <c r="L98" s="13"/>
      <c r="M98" s="81">
        <f t="shared" si="0"/>
        <v>300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544" t="s">
        <v>340</v>
      </c>
      <c r="C99" s="513"/>
      <c r="D99" s="83" t="s">
        <v>271</v>
      </c>
      <c r="E99" s="57" t="s">
        <v>272</v>
      </c>
      <c r="F99" s="149">
        <v>1</v>
      </c>
      <c r="G99" s="149">
        <v>0</v>
      </c>
      <c r="H99" s="149">
        <v>0</v>
      </c>
      <c r="I99" s="84"/>
      <c r="J99" s="84"/>
      <c r="K99" s="84"/>
      <c r="L99" s="13"/>
      <c r="M99" s="81">
        <f t="shared" si="0"/>
        <v>1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514"/>
      <c r="C100" s="513"/>
      <c r="D100" s="83" t="s">
        <v>273</v>
      </c>
      <c r="E100" s="57" t="s">
        <v>274</v>
      </c>
      <c r="F100" s="149">
        <v>100</v>
      </c>
      <c r="G100" s="149">
        <v>0</v>
      </c>
      <c r="H100" s="149">
        <v>0</v>
      </c>
      <c r="I100" s="84"/>
      <c r="J100" s="84"/>
      <c r="K100" s="84"/>
      <c r="L100" s="13"/>
      <c r="M100" s="81">
        <f t="shared" si="0"/>
        <v>100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544" t="s">
        <v>341</v>
      </c>
      <c r="C101" s="513"/>
      <c r="D101" s="83" t="s">
        <v>276</v>
      </c>
      <c r="E101" s="57" t="s">
        <v>277</v>
      </c>
      <c r="F101" s="149">
        <v>0</v>
      </c>
      <c r="G101" s="149">
        <v>0</v>
      </c>
      <c r="H101" s="149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514"/>
      <c r="C102" s="513"/>
      <c r="D102" s="83" t="s">
        <v>278</v>
      </c>
      <c r="E102" s="57" t="s">
        <v>279</v>
      </c>
      <c r="F102" s="149">
        <v>0</v>
      </c>
      <c r="G102" s="149">
        <v>0</v>
      </c>
      <c r="H102" s="149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544" t="s">
        <v>342</v>
      </c>
      <c r="C103" s="513"/>
      <c r="D103" s="83" t="s">
        <v>281</v>
      </c>
      <c r="E103" s="57" t="s">
        <v>282</v>
      </c>
      <c r="F103" s="149">
        <v>0</v>
      </c>
      <c r="G103" s="149">
        <v>0</v>
      </c>
      <c r="H103" s="149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514"/>
      <c r="C104" s="513"/>
      <c r="D104" s="83" t="s">
        <v>283</v>
      </c>
      <c r="E104" s="57" t="s">
        <v>284</v>
      </c>
      <c r="F104" s="149">
        <v>0</v>
      </c>
      <c r="G104" s="149">
        <v>0</v>
      </c>
      <c r="H104" s="149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544" t="s">
        <v>343</v>
      </c>
      <c r="C105" s="513"/>
      <c r="D105" s="83" t="s">
        <v>286</v>
      </c>
      <c r="E105" s="57" t="s">
        <v>287</v>
      </c>
      <c r="F105" s="149">
        <v>0</v>
      </c>
      <c r="G105" s="149">
        <v>0</v>
      </c>
      <c r="H105" s="149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514"/>
      <c r="C106" s="513"/>
      <c r="D106" s="83" t="s">
        <v>288</v>
      </c>
      <c r="E106" s="57" t="s">
        <v>289</v>
      </c>
      <c r="F106" s="149">
        <v>0</v>
      </c>
      <c r="G106" s="149">
        <v>0</v>
      </c>
      <c r="H106" s="149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544" t="s">
        <v>344</v>
      </c>
      <c r="C107" s="513"/>
      <c r="D107" s="83" t="s">
        <v>291</v>
      </c>
      <c r="E107" s="57" t="s">
        <v>287</v>
      </c>
      <c r="F107" s="149">
        <v>0</v>
      </c>
      <c r="G107" s="149">
        <v>0</v>
      </c>
      <c r="H107" s="149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514"/>
      <c r="C108" s="513"/>
      <c r="D108" s="83" t="s">
        <v>292</v>
      </c>
      <c r="E108" s="57" t="s">
        <v>289</v>
      </c>
      <c r="F108" s="149">
        <v>0</v>
      </c>
      <c r="G108" s="149">
        <v>0</v>
      </c>
      <c r="H108" s="149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544" t="s">
        <v>345</v>
      </c>
      <c r="C109" s="513"/>
      <c r="D109" s="83" t="s">
        <v>294</v>
      </c>
      <c r="E109" s="57" t="s">
        <v>295</v>
      </c>
      <c r="F109" s="149">
        <v>0</v>
      </c>
      <c r="G109" s="149">
        <v>0</v>
      </c>
      <c r="H109" s="149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514"/>
      <c r="C110" s="513"/>
      <c r="D110" s="83" t="s">
        <v>296</v>
      </c>
      <c r="E110" s="57" t="s">
        <v>297</v>
      </c>
      <c r="F110" s="149">
        <v>0</v>
      </c>
      <c r="G110" s="149">
        <v>0</v>
      </c>
      <c r="H110" s="149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544" t="s">
        <v>346</v>
      </c>
      <c r="C111" s="513"/>
      <c r="D111" s="83" t="s">
        <v>299</v>
      </c>
      <c r="E111" s="57" t="s">
        <v>300</v>
      </c>
      <c r="F111" s="149">
        <v>0</v>
      </c>
      <c r="G111" s="149">
        <v>0</v>
      </c>
      <c r="H111" s="149">
        <v>0</v>
      </c>
      <c r="I111" s="84"/>
      <c r="J111" s="84"/>
      <c r="K111" s="84"/>
      <c r="L111" s="13"/>
      <c r="M111" s="81">
        <f t="shared" si="0"/>
        <v>0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514"/>
      <c r="C112" s="513"/>
      <c r="D112" s="83" t="s">
        <v>301</v>
      </c>
      <c r="E112" s="57" t="s">
        <v>302</v>
      </c>
      <c r="F112" s="149">
        <v>0</v>
      </c>
      <c r="G112" s="149">
        <v>0</v>
      </c>
      <c r="H112" s="149">
        <v>0</v>
      </c>
      <c r="I112" s="84"/>
      <c r="J112" s="84"/>
      <c r="K112" s="84"/>
      <c r="L112" s="13"/>
      <c r="M112" s="81">
        <f t="shared" si="0"/>
        <v>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544" t="s">
        <v>347</v>
      </c>
      <c r="C113" s="513"/>
      <c r="D113" s="83" t="s">
        <v>304</v>
      </c>
      <c r="E113" s="57" t="s">
        <v>305</v>
      </c>
      <c r="F113" s="149">
        <v>0</v>
      </c>
      <c r="G113" s="149">
        <v>0</v>
      </c>
      <c r="H113" s="149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514"/>
      <c r="C114" s="513"/>
      <c r="D114" s="83" t="s">
        <v>306</v>
      </c>
      <c r="E114" s="57" t="s">
        <v>307</v>
      </c>
      <c r="F114" s="149">
        <v>0</v>
      </c>
      <c r="G114" s="149">
        <v>0</v>
      </c>
      <c r="H114" s="149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544" t="s">
        <v>348</v>
      </c>
      <c r="C115" s="513"/>
      <c r="D115" s="83" t="s">
        <v>309</v>
      </c>
      <c r="E115" s="57" t="s">
        <v>310</v>
      </c>
      <c r="F115" s="149">
        <v>0</v>
      </c>
      <c r="G115" s="149">
        <v>0</v>
      </c>
      <c r="H115" s="149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514"/>
      <c r="C116" s="513"/>
      <c r="D116" s="83" t="s">
        <v>311</v>
      </c>
      <c r="E116" s="57" t="s">
        <v>312</v>
      </c>
      <c r="F116" s="149">
        <v>0</v>
      </c>
      <c r="G116" s="149">
        <v>0</v>
      </c>
      <c r="H116" s="149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544" t="s">
        <v>349</v>
      </c>
      <c r="C117" s="513"/>
      <c r="D117" s="83" t="s">
        <v>314</v>
      </c>
      <c r="E117" s="57" t="s">
        <v>315</v>
      </c>
      <c r="F117" s="149">
        <v>1</v>
      </c>
      <c r="G117" s="149">
        <v>5</v>
      </c>
      <c r="H117" s="149">
        <v>5</v>
      </c>
      <c r="I117" s="84"/>
      <c r="J117" s="84"/>
      <c r="K117" s="84"/>
      <c r="L117" s="13"/>
      <c r="M117" s="81">
        <f t="shared" si="0"/>
        <v>11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514"/>
      <c r="C118" s="513"/>
      <c r="D118" s="83" t="s">
        <v>316</v>
      </c>
      <c r="E118" s="57" t="s">
        <v>317</v>
      </c>
      <c r="F118" s="149">
        <v>100</v>
      </c>
      <c r="G118" s="149">
        <v>118</v>
      </c>
      <c r="H118" s="149">
        <v>114</v>
      </c>
      <c r="I118" s="84"/>
      <c r="J118" s="84"/>
      <c r="K118" s="84"/>
      <c r="L118" s="13"/>
      <c r="M118" s="81">
        <f t="shared" si="0"/>
        <v>332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544" t="s">
        <v>350</v>
      </c>
      <c r="C119" s="513"/>
      <c r="D119" s="83" t="s">
        <v>319</v>
      </c>
      <c r="E119" s="57" t="s">
        <v>320</v>
      </c>
      <c r="F119" s="149">
        <v>0</v>
      </c>
      <c r="G119" s="149">
        <v>0</v>
      </c>
      <c r="H119" s="149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514"/>
      <c r="C120" s="513"/>
      <c r="D120" s="83" t="s">
        <v>321</v>
      </c>
      <c r="E120" s="57" t="s">
        <v>322</v>
      </c>
      <c r="F120" s="149">
        <v>0</v>
      </c>
      <c r="G120" s="149">
        <v>0</v>
      </c>
      <c r="H120" s="149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544" t="s">
        <v>351</v>
      </c>
      <c r="C121" s="513"/>
      <c r="D121" s="83" t="s">
        <v>324</v>
      </c>
      <c r="E121" s="57" t="s">
        <v>325</v>
      </c>
      <c r="F121" s="149">
        <v>0</v>
      </c>
      <c r="G121" s="149">
        <v>0</v>
      </c>
      <c r="H121" s="149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514"/>
      <c r="C122" s="513"/>
      <c r="D122" s="83" t="s">
        <v>326</v>
      </c>
      <c r="E122" s="57" t="s">
        <v>327</v>
      </c>
      <c r="F122" s="149">
        <v>0</v>
      </c>
      <c r="G122" s="149">
        <v>0</v>
      </c>
      <c r="H122" s="149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544" t="s">
        <v>352</v>
      </c>
      <c r="C123" s="513"/>
      <c r="D123" s="83" t="s">
        <v>329</v>
      </c>
      <c r="E123" s="57" t="s">
        <v>330</v>
      </c>
      <c r="F123" s="149">
        <v>0</v>
      </c>
      <c r="G123" s="149">
        <v>0</v>
      </c>
      <c r="H123" s="149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514"/>
      <c r="C124" s="513"/>
      <c r="D124" s="83" t="s">
        <v>331</v>
      </c>
      <c r="E124" s="57" t="s">
        <v>332</v>
      </c>
      <c r="F124" s="149">
        <v>0</v>
      </c>
      <c r="G124" s="149">
        <v>0</v>
      </c>
      <c r="H124" s="149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545">
        <v>7</v>
      </c>
      <c r="C125" s="513"/>
      <c r="D125" s="89" t="s">
        <v>333</v>
      </c>
      <c r="E125" s="90" t="s">
        <v>334</v>
      </c>
      <c r="F125" s="92">
        <f t="shared" ref="F125:K125" si="9">F93+F95+F97+F99+F101+F103+F105+F107+F109+F111+F113+F115+F117+F119</f>
        <v>3</v>
      </c>
      <c r="G125" s="92">
        <f t="shared" si="9"/>
        <v>6</v>
      </c>
      <c r="H125" s="92">
        <f t="shared" si="9"/>
        <v>6</v>
      </c>
      <c r="I125" s="92">
        <f t="shared" si="9"/>
        <v>0</v>
      </c>
      <c r="J125" s="92">
        <f t="shared" si="9"/>
        <v>0</v>
      </c>
      <c r="K125" s="92">
        <f t="shared" si="9"/>
        <v>0</v>
      </c>
      <c r="L125" s="13"/>
      <c r="M125" s="81">
        <f t="shared" si="0"/>
        <v>15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514"/>
      <c r="C126" s="514"/>
      <c r="D126" s="89" t="s">
        <v>335</v>
      </c>
      <c r="E126" s="90" t="s">
        <v>336</v>
      </c>
      <c r="F126" s="92">
        <f t="shared" ref="F126:K126" si="10">+F94+F96+F98+F100+F102+F104+F106+F108+F110+F112+F114+F116+F118+F120</f>
        <v>300</v>
      </c>
      <c r="G126" s="92">
        <f t="shared" si="10"/>
        <v>218</v>
      </c>
      <c r="H126" s="92">
        <f t="shared" si="10"/>
        <v>214</v>
      </c>
      <c r="I126" s="92">
        <f t="shared" si="10"/>
        <v>0</v>
      </c>
      <c r="J126" s="92">
        <f t="shared" si="10"/>
        <v>0</v>
      </c>
      <c r="K126" s="92">
        <f t="shared" si="10"/>
        <v>0</v>
      </c>
      <c r="L126" s="13"/>
      <c r="M126" s="81">
        <f t="shared" si="0"/>
        <v>732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544" t="s">
        <v>353</v>
      </c>
      <c r="C127" s="541" t="s">
        <v>354</v>
      </c>
      <c r="D127" s="83" t="s">
        <v>257</v>
      </c>
      <c r="E127" s="57" t="s">
        <v>258</v>
      </c>
      <c r="F127" s="145">
        <v>0</v>
      </c>
      <c r="G127" s="145">
        <v>0</v>
      </c>
      <c r="H127" s="145">
        <v>0</v>
      </c>
      <c r="I127" s="84"/>
      <c r="J127" s="84"/>
      <c r="K127" s="84"/>
      <c r="L127" s="13"/>
      <c r="M127" s="81">
        <f t="shared" si="0"/>
        <v>0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513"/>
      <c r="C128" s="513"/>
      <c r="D128" s="83" t="s">
        <v>259</v>
      </c>
      <c r="E128" s="57" t="s">
        <v>260</v>
      </c>
      <c r="F128" s="145">
        <v>0</v>
      </c>
      <c r="G128" s="145">
        <v>0</v>
      </c>
      <c r="H128" s="145">
        <v>0</v>
      </c>
      <c r="I128" s="84"/>
      <c r="J128" s="84"/>
      <c r="K128" s="84"/>
      <c r="L128" s="13"/>
      <c r="M128" s="81">
        <f t="shared" si="0"/>
        <v>0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513"/>
      <c r="C129" s="513"/>
      <c r="D129" s="83" t="s">
        <v>261</v>
      </c>
      <c r="E129" s="57" t="s">
        <v>262</v>
      </c>
      <c r="F129" s="145">
        <v>0</v>
      </c>
      <c r="G129" s="145">
        <v>0</v>
      </c>
      <c r="H129" s="145">
        <v>0</v>
      </c>
      <c r="I129" s="84"/>
      <c r="J129" s="84"/>
      <c r="K129" s="84"/>
      <c r="L129" s="13"/>
      <c r="M129" s="81">
        <f t="shared" si="0"/>
        <v>0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514"/>
      <c r="C130" s="513"/>
      <c r="D130" s="83" t="s">
        <v>263</v>
      </c>
      <c r="E130" s="57" t="s">
        <v>264</v>
      </c>
      <c r="F130" s="145">
        <v>0</v>
      </c>
      <c r="G130" s="145">
        <v>0</v>
      </c>
      <c r="H130" s="145">
        <v>0</v>
      </c>
      <c r="I130" s="84"/>
      <c r="J130" s="84"/>
      <c r="K130" s="84"/>
      <c r="L130" s="13"/>
      <c r="M130" s="81">
        <f t="shared" si="0"/>
        <v>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544" t="s">
        <v>355</v>
      </c>
      <c r="C131" s="513"/>
      <c r="D131" s="83" t="s">
        <v>266</v>
      </c>
      <c r="E131" s="57" t="s">
        <v>267</v>
      </c>
      <c r="F131" s="145">
        <v>0</v>
      </c>
      <c r="G131" s="145">
        <v>0</v>
      </c>
      <c r="H131" s="145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514"/>
      <c r="C132" s="513"/>
      <c r="D132" s="83" t="s">
        <v>268</v>
      </c>
      <c r="E132" s="57" t="s">
        <v>269</v>
      </c>
      <c r="F132" s="145">
        <v>0</v>
      </c>
      <c r="G132" s="145">
        <v>0</v>
      </c>
      <c r="H132" s="145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544" t="s">
        <v>356</v>
      </c>
      <c r="C133" s="513"/>
      <c r="D133" s="83" t="s">
        <v>271</v>
      </c>
      <c r="E133" s="57" t="s">
        <v>272</v>
      </c>
      <c r="F133" s="145">
        <v>0</v>
      </c>
      <c r="G133" s="145">
        <v>0</v>
      </c>
      <c r="H133" s="145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514"/>
      <c r="C134" s="513"/>
      <c r="D134" s="83" t="s">
        <v>273</v>
      </c>
      <c r="E134" s="57" t="s">
        <v>274</v>
      </c>
      <c r="F134" s="145">
        <v>0</v>
      </c>
      <c r="G134" s="145">
        <v>0</v>
      </c>
      <c r="H134" s="145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544" t="s">
        <v>357</v>
      </c>
      <c r="C135" s="513"/>
      <c r="D135" s="83" t="s">
        <v>276</v>
      </c>
      <c r="E135" s="57" t="s">
        <v>277</v>
      </c>
      <c r="F135" s="145">
        <v>0</v>
      </c>
      <c r="G135" s="145">
        <v>0</v>
      </c>
      <c r="H135" s="145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514"/>
      <c r="C136" s="513"/>
      <c r="D136" s="83" t="s">
        <v>278</v>
      </c>
      <c r="E136" s="57" t="s">
        <v>279</v>
      </c>
      <c r="F136" s="145">
        <v>0</v>
      </c>
      <c r="G136" s="145">
        <v>0</v>
      </c>
      <c r="H136" s="145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544" t="s">
        <v>358</v>
      </c>
      <c r="C137" s="513"/>
      <c r="D137" s="83" t="s">
        <v>281</v>
      </c>
      <c r="E137" s="57" t="s">
        <v>282</v>
      </c>
      <c r="F137" s="145">
        <v>0</v>
      </c>
      <c r="G137" s="145">
        <v>0</v>
      </c>
      <c r="H137" s="145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514"/>
      <c r="C138" s="513"/>
      <c r="D138" s="83" t="s">
        <v>283</v>
      </c>
      <c r="E138" s="57" t="s">
        <v>284</v>
      </c>
      <c r="F138" s="145">
        <v>0</v>
      </c>
      <c r="G138" s="145">
        <v>0</v>
      </c>
      <c r="H138" s="145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544" t="s">
        <v>359</v>
      </c>
      <c r="C139" s="513"/>
      <c r="D139" s="83" t="s">
        <v>286</v>
      </c>
      <c r="E139" s="57" t="s">
        <v>287</v>
      </c>
      <c r="F139" s="145">
        <v>0</v>
      </c>
      <c r="G139" s="145">
        <v>0</v>
      </c>
      <c r="H139" s="145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514"/>
      <c r="C140" s="513"/>
      <c r="D140" s="83" t="s">
        <v>288</v>
      </c>
      <c r="E140" s="57" t="s">
        <v>289</v>
      </c>
      <c r="F140" s="145">
        <v>0</v>
      </c>
      <c r="G140" s="145">
        <v>0</v>
      </c>
      <c r="H140" s="145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544" t="s">
        <v>360</v>
      </c>
      <c r="C141" s="513"/>
      <c r="D141" s="83" t="s">
        <v>291</v>
      </c>
      <c r="E141" s="57" t="s">
        <v>287</v>
      </c>
      <c r="F141" s="145">
        <v>0</v>
      </c>
      <c r="G141" s="145">
        <v>0</v>
      </c>
      <c r="H141" s="145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514"/>
      <c r="C142" s="513"/>
      <c r="D142" s="83" t="s">
        <v>292</v>
      </c>
      <c r="E142" s="57" t="s">
        <v>289</v>
      </c>
      <c r="F142" s="145">
        <v>0</v>
      </c>
      <c r="G142" s="145">
        <v>0</v>
      </c>
      <c r="H142" s="145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544" t="s">
        <v>361</v>
      </c>
      <c r="C143" s="513"/>
      <c r="D143" s="83" t="s">
        <v>294</v>
      </c>
      <c r="E143" s="57" t="s">
        <v>295</v>
      </c>
      <c r="F143" s="145">
        <v>0</v>
      </c>
      <c r="G143" s="145">
        <v>0</v>
      </c>
      <c r="H143" s="145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514"/>
      <c r="C144" s="513"/>
      <c r="D144" s="83" t="s">
        <v>296</v>
      </c>
      <c r="E144" s="57" t="s">
        <v>297</v>
      </c>
      <c r="F144" s="145">
        <v>0</v>
      </c>
      <c r="G144" s="145">
        <v>0</v>
      </c>
      <c r="H144" s="145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544" t="s">
        <v>362</v>
      </c>
      <c r="C145" s="513"/>
      <c r="D145" s="83" t="s">
        <v>299</v>
      </c>
      <c r="E145" s="57" t="s">
        <v>300</v>
      </c>
      <c r="F145" s="145">
        <v>0</v>
      </c>
      <c r="G145" s="145">
        <v>0</v>
      </c>
      <c r="H145" s="145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514"/>
      <c r="C146" s="513"/>
      <c r="D146" s="83" t="s">
        <v>301</v>
      </c>
      <c r="E146" s="57" t="s">
        <v>302</v>
      </c>
      <c r="F146" s="145">
        <v>0</v>
      </c>
      <c r="G146" s="145">
        <v>0</v>
      </c>
      <c r="H146" s="145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544" t="s">
        <v>363</v>
      </c>
      <c r="C147" s="513"/>
      <c r="D147" s="83" t="s">
        <v>304</v>
      </c>
      <c r="E147" s="57" t="s">
        <v>305</v>
      </c>
      <c r="F147" s="145">
        <v>0</v>
      </c>
      <c r="G147" s="145">
        <v>0</v>
      </c>
      <c r="H147" s="145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514"/>
      <c r="C148" s="513"/>
      <c r="D148" s="83" t="s">
        <v>306</v>
      </c>
      <c r="E148" s="57" t="s">
        <v>307</v>
      </c>
      <c r="F148" s="145">
        <v>0</v>
      </c>
      <c r="G148" s="145">
        <v>0</v>
      </c>
      <c r="H148" s="145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544" t="s">
        <v>364</v>
      </c>
      <c r="C149" s="513"/>
      <c r="D149" s="83" t="s">
        <v>309</v>
      </c>
      <c r="E149" s="57" t="s">
        <v>310</v>
      </c>
      <c r="F149" s="145">
        <v>0</v>
      </c>
      <c r="G149" s="145">
        <v>0</v>
      </c>
      <c r="H149" s="145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514"/>
      <c r="C150" s="513"/>
      <c r="D150" s="83" t="s">
        <v>311</v>
      </c>
      <c r="E150" s="57" t="s">
        <v>312</v>
      </c>
      <c r="F150" s="145">
        <v>0</v>
      </c>
      <c r="G150" s="145">
        <v>0</v>
      </c>
      <c r="H150" s="145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544" t="s">
        <v>365</v>
      </c>
      <c r="C151" s="513"/>
      <c r="D151" s="83" t="s">
        <v>314</v>
      </c>
      <c r="E151" s="57" t="s">
        <v>315</v>
      </c>
      <c r="F151" s="145">
        <v>0</v>
      </c>
      <c r="G151" s="145">
        <v>0</v>
      </c>
      <c r="H151" s="145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514"/>
      <c r="C152" s="513"/>
      <c r="D152" s="83" t="s">
        <v>316</v>
      </c>
      <c r="E152" s="57" t="s">
        <v>317</v>
      </c>
      <c r="F152" s="145">
        <v>0</v>
      </c>
      <c r="G152" s="145">
        <v>0</v>
      </c>
      <c r="H152" s="145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544" t="s">
        <v>366</v>
      </c>
      <c r="C153" s="513"/>
      <c r="D153" s="83" t="s">
        <v>319</v>
      </c>
      <c r="E153" s="57" t="s">
        <v>320</v>
      </c>
      <c r="F153" s="145">
        <v>0</v>
      </c>
      <c r="G153" s="145">
        <v>0</v>
      </c>
      <c r="H153" s="145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514"/>
      <c r="C154" s="513"/>
      <c r="D154" s="83" t="s">
        <v>321</v>
      </c>
      <c r="E154" s="57" t="s">
        <v>322</v>
      </c>
      <c r="F154" s="145">
        <v>0</v>
      </c>
      <c r="G154" s="145">
        <v>0</v>
      </c>
      <c r="H154" s="145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544" t="s">
        <v>367</v>
      </c>
      <c r="C155" s="513"/>
      <c r="D155" s="83" t="s">
        <v>324</v>
      </c>
      <c r="E155" s="57" t="s">
        <v>325</v>
      </c>
      <c r="F155" s="145">
        <v>0</v>
      </c>
      <c r="G155" s="145">
        <v>0</v>
      </c>
      <c r="H155" s="145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514"/>
      <c r="C156" s="513"/>
      <c r="D156" s="83" t="s">
        <v>326</v>
      </c>
      <c r="E156" s="57" t="s">
        <v>327</v>
      </c>
      <c r="F156" s="145">
        <v>0</v>
      </c>
      <c r="G156" s="145">
        <v>0</v>
      </c>
      <c r="H156" s="145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544" t="s">
        <v>368</v>
      </c>
      <c r="C157" s="513"/>
      <c r="D157" s="83" t="s">
        <v>329</v>
      </c>
      <c r="E157" s="57" t="s">
        <v>330</v>
      </c>
      <c r="F157" s="145">
        <v>0</v>
      </c>
      <c r="G157" s="145">
        <v>0</v>
      </c>
      <c r="H157" s="145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514"/>
      <c r="C158" s="513"/>
      <c r="D158" s="83" t="s">
        <v>331</v>
      </c>
      <c r="E158" s="57" t="s">
        <v>332</v>
      </c>
      <c r="F158" s="145">
        <v>0</v>
      </c>
      <c r="G158" s="145">
        <v>0</v>
      </c>
      <c r="H158" s="145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538">
        <v>8</v>
      </c>
      <c r="C159" s="513"/>
      <c r="D159" s="89" t="s">
        <v>333</v>
      </c>
      <c r="E159" s="90" t="s">
        <v>334</v>
      </c>
      <c r="F159" s="92">
        <f t="shared" ref="F159:K159" si="11">F127+F129+F131+F133+F135+F137+F139+F141+F143+F145+F147+F149+F151+F153</f>
        <v>0</v>
      </c>
      <c r="G159" s="92">
        <f t="shared" si="11"/>
        <v>0</v>
      </c>
      <c r="H159" s="92">
        <f t="shared" si="11"/>
        <v>0</v>
      </c>
      <c r="I159" s="92">
        <f t="shared" si="11"/>
        <v>0</v>
      </c>
      <c r="J159" s="92">
        <f t="shared" si="11"/>
        <v>0</v>
      </c>
      <c r="K159" s="92">
        <f t="shared" si="11"/>
        <v>0</v>
      </c>
      <c r="L159" s="13"/>
      <c r="M159" s="81">
        <f t="shared" si="0"/>
        <v>0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514"/>
      <c r="C160" s="514"/>
      <c r="D160" s="89" t="s">
        <v>335</v>
      </c>
      <c r="E160" s="90" t="s">
        <v>336</v>
      </c>
      <c r="F160" s="92">
        <f t="shared" ref="F160:K160" si="12">+F128+F130+F132+F134+F136+F138+F140+F142+F144+F146+F148+F150+F152+F154</f>
        <v>0</v>
      </c>
      <c r="G160" s="92">
        <f t="shared" si="12"/>
        <v>0</v>
      </c>
      <c r="H160" s="92">
        <f t="shared" si="12"/>
        <v>0</v>
      </c>
      <c r="I160" s="92">
        <f t="shared" si="12"/>
        <v>0</v>
      </c>
      <c r="J160" s="92">
        <f t="shared" si="12"/>
        <v>0</v>
      </c>
      <c r="K160" s="92">
        <f t="shared" si="12"/>
        <v>0</v>
      </c>
      <c r="L160" s="13"/>
      <c r="M160" s="81">
        <f t="shared" si="0"/>
        <v>0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542" t="s">
        <v>369</v>
      </c>
      <c r="C161" s="541" t="s">
        <v>370</v>
      </c>
      <c r="D161" s="83" t="s">
        <v>371</v>
      </c>
      <c r="E161" s="57" t="s">
        <v>372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514"/>
      <c r="C162" s="513"/>
      <c r="D162" s="83" t="s">
        <v>373</v>
      </c>
      <c r="E162" s="57" t="s">
        <v>374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542" t="s">
        <v>375</v>
      </c>
      <c r="C163" s="513"/>
      <c r="D163" s="83" t="s">
        <v>376</v>
      </c>
      <c r="E163" s="57" t="s">
        <v>377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514"/>
      <c r="C164" s="513"/>
      <c r="D164" s="83" t="s">
        <v>378</v>
      </c>
      <c r="E164" s="57" t="s">
        <v>379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542" t="s">
        <v>380</v>
      </c>
      <c r="C165" s="513"/>
      <c r="D165" s="83" t="s">
        <v>381</v>
      </c>
      <c r="E165" s="57" t="s">
        <v>382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514"/>
      <c r="C166" s="513"/>
      <c r="D166" s="83" t="s">
        <v>383</v>
      </c>
      <c r="E166" s="57" t="s">
        <v>384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542" t="s">
        <v>385</v>
      </c>
      <c r="C167" s="513"/>
      <c r="D167" s="83" t="s">
        <v>386</v>
      </c>
      <c r="E167" s="57" t="s">
        <v>387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514"/>
      <c r="C168" s="513"/>
      <c r="D168" s="83" t="s">
        <v>388</v>
      </c>
      <c r="E168" s="57" t="s">
        <v>389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542" t="s">
        <v>390</v>
      </c>
      <c r="C169" s="513"/>
      <c r="D169" s="83" t="s">
        <v>391</v>
      </c>
      <c r="E169" s="57" t="s">
        <v>392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514"/>
      <c r="C170" s="513"/>
      <c r="D170" s="83" t="s">
        <v>393</v>
      </c>
      <c r="E170" s="57" t="s">
        <v>394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542" t="s">
        <v>395</v>
      </c>
      <c r="C171" s="513"/>
      <c r="D171" s="83" t="s">
        <v>396</v>
      </c>
      <c r="E171" s="57" t="s">
        <v>397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514"/>
      <c r="C172" s="513"/>
      <c r="D172" s="83" t="s">
        <v>398</v>
      </c>
      <c r="E172" s="57" t="s">
        <v>399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542" t="s">
        <v>400</v>
      </c>
      <c r="C173" s="513"/>
      <c r="D173" s="83" t="s">
        <v>401</v>
      </c>
      <c r="E173" s="57" t="s">
        <v>402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514"/>
      <c r="C174" s="513"/>
      <c r="D174" s="83" t="s">
        <v>403</v>
      </c>
      <c r="E174" s="57" t="s">
        <v>404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542" t="s">
        <v>405</v>
      </c>
      <c r="C175" s="513"/>
      <c r="D175" s="83" t="s">
        <v>406</v>
      </c>
      <c r="E175" s="57" t="s">
        <v>407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514"/>
      <c r="C176" s="513"/>
      <c r="D176" s="83" t="s">
        <v>408</v>
      </c>
      <c r="E176" s="57" t="s">
        <v>409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538">
        <v>9</v>
      </c>
      <c r="C177" s="513"/>
      <c r="D177" s="89" t="s">
        <v>333</v>
      </c>
      <c r="E177" s="90" t="s">
        <v>410</v>
      </c>
      <c r="F177" s="115">
        <v>260</v>
      </c>
      <c r="G177" s="115">
        <v>595</v>
      </c>
      <c r="H177" s="115">
        <v>260</v>
      </c>
      <c r="I177" s="116">
        <f t="shared" ref="I177:K177" si="13">I161+I163+I165+I167+I169+I171+I173+I175</f>
        <v>0</v>
      </c>
      <c r="J177" s="116">
        <f t="shared" si="13"/>
        <v>0</v>
      </c>
      <c r="K177" s="116">
        <f t="shared" si="13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514"/>
      <c r="C178" s="514"/>
      <c r="D178" s="89" t="s">
        <v>335</v>
      </c>
      <c r="E178" s="90" t="s">
        <v>411</v>
      </c>
      <c r="F178" s="91">
        <v>846</v>
      </c>
      <c r="G178" s="91">
        <v>19999</v>
      </c>
      <c r="H178" s="91">
        <v>845</v>
      </c>
      <c r="I178" s="92">
        <f t="shared" ref="I178:K178" si="14">+I162+I164+I166+I168+I170+I172+I174+I176</f>
        <v>0</v>
      </c>
      <c r="J178" s="92">
        <f t="shared" si="14"/>
        <v>0</v>
      </c>
      <c r="K178" s="92">
        <f t="shared" si="14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412</v>
      </c>
      <c r="C179" s="541" t="s">
        <v>413</v>
      </c>
      <c r="D179" s="119" t="s">
        <v>414</v>
      </c>
      <c r="E179" s="120" t="s">
        <v>415</v>
      </c>
      <c r="F179" s="154">
        <v>209</v>
      </c>
      <c r="G179" s="154">
        <v>181</v>
      </c>
      <c r="H179" s="154">
        <v>144</v>
      </c>
      <c r="I179" s="80"/>
      <c r="J179" s="80"/>
      <c r="K179" s="80"/>
      <c r="L179" s="13"/>
      <c r="M179" s="81">
        <f t="shared" si="0"/>
        <v>534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542" t="s">
        <v>416</v>
      </c>
      <c r="C180" s="513"/>
      <c r="D180" s="83" t="s">
        <v>417</v>
      </c>
      <c r="E180" s="57" t="s">
        <v>418</v>
      </c>
      <c r="F180" s="145">
        <v>12</v>
      </c>
      <c r="G180" s="145">
        <v>16</v>
      </c>
      <c r="H180" s="145">
        <v>2</v>
      </c>
      <c r="I180" s="84"/>
      <c r="J180" s="84"/>
      <c r="K180" s="84"/>
      <c r="L180" s="13"/>
      <c r="M180" s="81">
        <f t="shared" si="0"/>
        <v>30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514"/>
      <c r="C181" s="513"/>
      <c r="D181" s="119" t="s">
        <v>419</v>
      </c>
      <c r="E181" s="120" t="s">
        <v>420</v>
      </c>
      <c r="F181" s="154">
        <v>12</v>
      </c>
      <c r="G181" s="154">
        <v>16</v>
      </c>
      <c r="H181" s="154">
        <v>2</v>
      </c>
      <c r="I181" s="80"/>
      <c r="J181" s="80"/>
      <c r="K181" s="80"/>
      <c r="L181" s="13"/>
      <c r="M181" s="81">
        <f t="shared" si="0"/>
        <v>30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543" t="s">
        <v>421</v>
      </c>
      <c r="C182" s="513"/>
      <c r="D182" s="83" t="s">
        <v>422</v>
      </c>
      <c r="E182" s="57" t="s">
        <v>423</v>
      </c>
      <c r="F182" s="145">
        <v>12</v>
      </c>
      <c r="G182" s="145">
        <v>13</v>
      </c>
      <c r="H182" s="145">
        <v>1</v>
      </c>
      <c r="I182" s="84"/>
      <c r="J182" s="84"/>
      <c r="K182" s="84"/>
      <c r="L182" s="13"/>
      <c r="M182" s="81">
        <f t="shared" si="0"/>
        <v>26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514"/>
      <c r="C183" s="513"/>
      <c r="D183" s="119" t="s">
        <v>424</v>
      </c>
      <c r="E183" s="120" t="s">
        <v>425</v>
      </c>
      <c r="F183" s="154">
        <v>12</v>
      </c>
      <c r="G183" s="154">
        <v>16</v>
      </c>
      <c r="H183" s="154">
        <v>2</v>
      </c>
      <c r="I183" s="80"/>
      <c r="J183" s="80"/>
      <c r="K183" s="80"/>
      <c r="L183" s="13"/>
      <c r="M183" s="81">
        <f t="shared" si="0"/>
        <v>30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543" t="s">
        <v>426</v>
      </c>
      <c r="C184" s="513"/>
      <c r="D184" s="83" t="s">
        <v>427</v>
      </c>
      <c r="E184" s="57" t="s">
        <v>428</v>
      </c>
      <c r="F184" s="145">
        <v>59</v>
      </c>
      <c r="G184" s="145">
        <v>70</v>
      </c>
      <c r="H184" s="145">
        <v>27</v>
      </c>
      <c r="I184" s="84"/>
      <c r="J184" s="84"/>
      <c r="K184" s="84"/>
      <c r="L184" s="13"/>
      <c r="M184" s="81">
        <f t="shared" si="0"/>
        <v>156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514"/>
      <c r="C185" s="513"/>
      <c r="D185" s="119" t="s">
        <v>429</v>
      </c>
      <c r="E185" s="120" t="s">
        <v>430</v>
      </c>
      <c r="F185" s="154">
        <v>62</v>
      </c>
      <c r="G185" s="154">
        <v>80</v>
      </c>
      <c r="H185" s="154">
        <v>30</v>
      </c>
      <c r="I185" s="80"/>
      <c r="J185" s="80"/>
      <c r="K185" s="80"/>
      <c r="L185" s="13"/>
      <c r="M185" s="81">
        <f t="shared" si="0"/>
        <v>172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431</v>
      </c>
      <c r="C186" s="513"/>
      <c r="D186" s="83" t="s">
        <v>432</v>
      </c>
      <c r="E186" s="57" t="s">
        <v>433</v>
      </c>
      <c r="F186" s="145">
        <v>207</v>
      </c>
      <c r="G186" s="145">
        <v>174</v>
      </c>
      <c r="H186" s="145">
        <v>142</v>
      </c>
      <c r="I186" s="84"/>
      <c r="J186" s="84"/>
      <c r="K186" s="84"/>
      <c r="L186" s="13"/>
      <c r="M186" s="81">
        <f t="shared" si="0"/>
        <v>523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434</v>
      </c>
      <c r="C187" s="513"/>
      <c r="D187" s="83" t="s">
        <v>435</v>
      </c>
      <c r="E187" s="57" t="s">
        <v>436</v>
      </c>
      <c r="F187" s="145">
        <v>209</v>
      </c>
      <c r="G187" s="145">
        <v>181</v>
      </c>
      <c r="H187" s="145">
        <v>144</v>
      </c>
      <c r="I187" s="84"/>
      <c r="J187" s="84"/>
      <c r="K187" s="84"/>
      <c r="L187" s="13"/>
      <c r="M187" s="81">
        <f t="shared" si="0"/>
        <v>534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437</v>
      </c>
      <c r="C188" s="513"/>
      <c r="D188" s="83" t="s">
        <v>438</v>
      </c>
      <c r="E188" s="57" t="s">
        <v>439</v>
      </c>
      <c r="F188" s="145">
        <v>207</v>
      </c>
      <c r="G188" s="145">
        <v>177</v>
      </c>
      <c r="H188" s="145">
        <v>144</v>
      </c>
      <c r="I188" s="84"/>
      <c r="J188" s="84"/>
      <c r="K188" s="84"/>
      <c r="L188" s="13"/>
      <c r="M188" s="81">
        <f t="shared" si="0"/>
        <v>528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440</v>
      </c>
      <c r="C189" s="513"/>
      <c r="D189" s="83" t="s">
        <v>441</v>
      </c>
      <c r="E189" s="57" t="s">
        <v>442</v>
      </c>
      <c r="F189" s="145">
        <v>209</v>
      </c>
      <c r="G189" s="145">
        <v>175</v>
      </c>
      <c r="H189" s="145">
        <v>144</v>
      </c>
      <c r="I189" s="84"/>
      <c r="J189" s="84"/>
      <c r="K189" s="84"/>
      <c r="L189" s="13"/>
      <c r="M189" s="81">
        <f t="shared" si="0"/>
        <v>528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443</v>
      </c>
      <c r="C190" s="513"/>
      <c r="D190" s="83" t="s">
        <v>444</v>
      </c>
      <c r="E190" s="57" t="s">
        <v>445</v>
      </c>
      <c r="F190" s="145">
        <v>201</v>
      </c>
      <c r="G190" s="145">
        <v>175</v>
      </c>
      <c r="H190" s="145">
        <v>139</v>
      </c>
      <c r="I190" s="84"/>
      <c r="J190" s="84"/>
      <c r="K190" s="84"/>
      <c r="L190" s="13"/>
      <c r="M190" s="81">
        <f t="shared" si="0"/>
        <v>515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446</v>
      </c>
      <c r="C191" s="513"/>
      <c r="D191" s="83" t="s">
        <v>447</v>
      </c>
      <c r="E191" s="57" t="s">
        <v>448</v>
      </c>
      <c r="F191" s="145">
        <v>165</v>
      </c>
      <c r="G191" s="145">
        <v>144</v>
      </c>
      <c r="H191" s="145">
        <v>122</v>
      </c>
      <c r="I191" s="84"/>
      <c r="J191" s="84"/>
      <c r="K191" s="84"/>
      <c r="L191" s="13"/>
      <c r="M191" s="81">
        <f t="shared" si="0"/>
        <v>431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449</v>
      </c>
      <c r="C192" s="513"/>
      <c r="D192" s="83" t="s">
        <v>450</v>
      </c>
      <c r="E192" s="57" t="s">
        <v>451</v>
      </c>
      <c r="F192" s="145">
        <v>123</v>
      </c>
      <c r="G192" s="145">
        <v>90</v>
      </c>
      <c r="H192" s="145">
        <v>70</v>
      </c>
      <c r="I192" s="84"/>
      <c r="J192" s="84"/>
      <c r="K192" s="84"/>
      <c r="L192" s="13"/>
      <c r="M192" s="81">
        <f t="shared" si="0"/>
        <v>283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514"/>
      <c r="D193" s="89" t="s">
        <v>452</v>
      </c>
      <c r="E193" s="90" t="s">
        <v>453</v>
      </c>
      <c r="F193" s="91">
        <v>74</v>
      </c>
      <c r="G193" s="91">
        <v>62</v>
      </c>
      <c r="H193" s="91">
        <v>58</v>
      </c>
      <c r="I193" s="92"/>
      <c r="J193" s="92"/>
      <c r="K193" s="92"/>
      <c r="L193" s="13"/>
      <c r="M193" s="81">
        <f t="shared" si="0"/>
        <v>194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542" t="s">
        <v>454</v>
      </c>
      <c r="C194" s="541" t="s">
        <v>455</v>
      </c>
      <c r="D194" s="83" t="s">
        <v>456</v>
      </c>
      <c r="E194" s="57" t="s">
        <v>457</v>
      </c>
      <c r="F194" s="145">
        <v>0</v>
      </c>
      <c r="G194" s="145">
        <v>4</v>
      </c>
      <c r="H194" s="145">
        <v>4</v>
      </c>
      <c r="I194" s="84"/>
      <c r="J194" s="84"/>
      <c r="K194" s="84"/>
      <c r="L194" s="13"/>
      <c r="M194" s="81">
        <f t="shared" si="0"/>
        <v>8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514"/>
      <c r="C195" s="513"/>
      <c r="D195" s="83" t="s">
        <v>458</v>
      </c>
      <c r="E195" s="57" t="s">
        <v>459</v>
      </c>
      <c r="F195" s="145">
        <v>0</v>
      </c>
      <c r="G195" s="145">
        <v>18</v>
      </c>
      <c r="H195" s="145">
        <v>14</v>
      </c>
      <c r="I195" s="84"/>
      <c r="J195" s="84"/>
      <c r="K195" s="84"/>
      <c r="L195" s="13"/>
      <c r="M195" s="81">
        <f t="shared" si="0"/>
        <v>32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542" t="s">
        <v>460</v>
      </c>
      <c r="C196" s="513"/>
      <c r="D196" s="83" t="s">
        <v>461</v>
      </c>
      <c r="E196" s="57" t="s">
        <v>462</v>
      </c>
      <c r="F196" s="145">
        <v>1</v>
      </c>
      <c r="G196" s="145">
        <v>1</v>
      </c>
      <c r="H196" s="145">
        <v>1</v>
      </c>
      <c r="I196" s="84"/>
      <c r="J196" s="84"/>
      <c r="K196" s="84"/>
      <c r="L196" s="13"/>
      <c r="M196" s="81">
        <f t="shared" si="0"/>
        <v>3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514"/>
      <c r="C197" s="513"/>
      <c r="D197" s="83" t="s">
        <v>463</v>
      </c>
      <c r="E197" s="57" t="s">
        <v>464</v>
      </c>
      <c r="F197" s="145">
        <v>100</v>
      </c>
      <c r="G197" s="145">
        <v>100</v>
      </c>
      <c r="H197" s="145">
        <v>100</v>
      </c>
      <c r="I197" s="84"/>
      <c r="J197" s="84"/>
      <c r="K197" s="84"/>
      <c r="L197" s="13"/>
      <c r="M197" s="81">
        <f t="shared" si="0"/>
        <v>300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542" t="s">
        <v>465</v>
      </c>
      <c r="C198" s="513"/>
      <c r="D198" s="83" t="s">
        <v>466</v>
      </c>
      <c r="E198" s="57" t="s">
        <v>467</v>
      </c>
      <c r="F198" s="145">
        <v>0</v>
      </c>
      <c r="G198" s="145">
        <v>0</v>
      </c>
      <c r="H198" s="145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514"/>
      <c r="C199" s="513"/>
      <c r="D199" s="83" t="s">
        <v>468</v>
      </c>
      <c r="E199" s="57" t="s">
        <v>469</v>
      </c>
      <c r="F199" s="145">
        <v>0</v>
      </c>
      <c r="G199" s="145">
        <v>0</v>
      </c>
      <c r="H199" s="145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542" t="s">
        <v>470</v>
      </c>
      <c r="C200" s="513"/>
      <c r="D200" s="83" t="s">
        <v>471</v>
      </c>
      <c r="E200" s="57" t="s">
        <v>57</v>
      </c>
      <c r="F200" s="145">
        <v>0</v>
      </c>
      <c r="G200" s="145">
        <v>0</v>
      </c>
      <c r="H200" s="145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514"/>
      <c r="C201" s="513"/>
      <c r="D201" s="83" t="s">
        <v>472</v>
      </c>
      <c r="E201" s="57" t="s">
        <v>473</v>
      </c>
      <c r="F201" s="145">
        <v>0</v>
      </c>
      <c r="G201" s="145">
        <v>0</v>
      </c>
      <c r="H201" s="145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542" t="s">
        <v>474</v>
      </c>
      <c r="C202" s="513"/>
      <c r="D202" s="83" t="s">
        <v>475</v>
      </c>
      <c r="E202" s="57" t="s">
        <v>476</v>
      </c>
      <c r="F202" s="145">
        <v>0</v>
      </c>
      <c r="G202" s="145">
        <v>0</v>
      </c>
      <c r="H202" s="145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514"/>
      <c r="C203" s="513"/>
      <c r="D203" s="83" t="s">
        <v>477</v>
      </c>
      <c r="E203" s="57" t="s">
        <v>478</v>
      </c>
      <c r="F203" s="145">
        <v>0</v>
      </c>
      <c r="G203" s="145">
        <v>0</v>
      </c>
      <c r="H203" s="145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542" t="s">
        <v>479</v>
      </c>
      <c r="C204" s="513"/>
      <c r="D204" s="83" t="s">
        <v>480</v>
      </c>
      <c r="E204" s="57" t="s">
        <v>481</v>
      </c>
      <c r="F204" s="145">
        <v>0</v>
      </c>
      <c r="G204" s="145">
        <v>0</v>
      </c>
      <c r="H204" s="145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514"/>
      <c r="C205" s="513"/>
      <c r="D205" s="83" t="s">
        <v>482</v>
      </c>
      <c r="E205" s="57" t="s">
        <v>483</v>
      </c>
      <c r="F205" s="145">
        <v>0</v>
      </c>
      <c r="G205" s="145">
        <v>0</v>
      </c>
      <c r="H205" s="145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514"/>
      <c r="D206" s="89" t="s">
        <v>484</v>
      </c>
      <c r="E206" s="90" t="s">
        <v>485</v>
      </c>
      <c r="F206" s="91">
        <v>0</v>
      </c>
      <c r="G206" s="91">
        <v>0</v>
      </c>
      <c r="H206" s="91">
        <v>0</v>
      </c>
      <c r="I206" s="92">
        <f t="shared" ref="I206:K206" si="15">+I194+I196+I200+I202+I204</f>
        <v>0</v>
      </c>
      <c r="J206" s="92">
        <f t="shared" si="15"/>
        <v>0</v>
      </c>
      <c r="K206" s="92">
        <f t="shared" si="15"/>
        <v>0</v>
      </c>
      <c r="L206" s="13"/>
      <c r="M206" s="81">
        <f t="shared" si="0"/>
        <v>0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486</v>
      </c>
      <c r="C207" s="541" t="s">
        <v>487</v>
      </c>
      <c r="D207" s="123" t="s">
        <v>488</v>
      </c>
      <c r="E207" s="95" t="s">
        <v>489</v>
      </c>
      <c r="F207" s="145">
        <v>0</v>
      </c>
      <c r="G207" s="145">
        <v>0</v>
      </c>
      <c r="H207" s="145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490</v>
      </c>
      <c r="C208" s="513"/>
      <c r="D208" s="123" t="s">
        <v>491</v>
      </c>
      <c r="E208" s="95" t="s">
        <v>492</v>
      </c>
      <c r="F208" s="145">
        <v>0</v>
      </c>
      <c r="G208" s="145">
        <v>0</v>
      </c>
      <c r="H208" s="145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493</v>
      </c>
      <c r="C209" s="513"/>
      <c r="D209" s="123" t="s">
        <v>494</v>
      </c>
      <c r="E209" s="95" t="s">
        <v>495</v>
      </c>
      <c r="F209" s="145">
        <v>0</v>
      </c>
      <c r="G209" s="145">
        <v>0</v>
      </c>
      <c r="H209" s="145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496</v>
      </c>
      <c r="C210" s="513"/>
      <c r="D210" s="123" t="s">
        <v>497</v>
      </c>
      <c r="E210" s="95" t="s">
        <v>498</v>
      </c>
      <c r="F210" s="145">
        <v>0</v>
      </c>
      <c r="G210" s="145">
        <v>0</v>
      </c>
      <c r="H210" s="145">
        <v>0</v>
      </c>
      <c r="I210" s="84"/>
      <c r="J210" s="84"/>
      <c r="K210" s="84"/>
      <c r="L210" s="13"/>
      <c r="M210" s="81">
        <f t="shared" si="0"/>
        <v>0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514"/>
      <c r="D211" s="124" t="s">
        <v>499</v>
      </c>
      <c r="E211" s="90" t="s">
        <v>500</v>
      </c>
      <c r="F211" s="91">
        <v>0</v>
      </c>
      <c r="G211" s="91">
        <v>0</v>
      </c>
      <c r="H211" s="91">
        <v>0</v>
      </c>
      <c r="I211" s="92">
        <f t="shared" ref="I211:K211" si="16">+I207+I208+I209+I210</f>
        <v>0</v>
      </c>
      <c r="J211" s="92">
        <f t="shared" si="16"/>
        <v>0</v>
      </c>
      <c r="K211" s="92">
        <f t="shared" si="16"/>
        <v>0</v>
      </c>
      <c r="L211" s="13"/>
      <c r="M211" s="81">
        <f t="shared" si="0"/>
        <v>0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501</v>
      </c>
      <c r="C212" s="541" t="s">
        <v>502</v>
      </c>
      <c r="D212" s="123" t="s">
        <v>503</v>
      </c>
      <c r="E212" s="95" t="s">
        <v>504</v>
      </c>
      <c r="F212" s="145">
        <v>0</v>
      </c>
      <c r="G212" s="145">
        <v>0</v>
      </c>
      <c r="H212" s="145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505</v>
      </c>
      <c r="C213" s="513"/>
      <c r="D213" s="123" t="s">
        <v>506</v>
      </c>
      <c r="E213" s="95" t="s">
        <v>507</v>
      </c>
      <c r="F213" s="145">
        <v>0</v>
      </c>
      <c r="G213" s="145">
        <v>0</v>
      </c>
      <c r="H213" s="145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508</v>
      </c>
      <c r="C214" s="513"/>
      <c r="D214" s="123" t="s">
        <v>509</v>
      </c>
      <c r="E214" s="95" t="s">
        <v>510</v>
      </c>
      <c r="F214" s="145">
        <v>0</v>
      </c>
      <c r="G214" s="145">
        <v>0</v>
      </c>
      <c r="H214" s="145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511</v>
      </c>
      <c r="C215" s="513"/>
      <c r="D215" s="123" t="s">
        <v>512</v>
      </c>
      <c r="E215" s="95" t="s">
        <v>513</v>
      </c>
      <c r="F215" s="145">
        <v>0</v>
      </c>
      <c r="G215" s="145">
        <v>0</v>
      </c>
      <c r="H215" s="145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514"/>
      <c r="D216" s="124" t="s">
        <v>514</v>
      </c>
      <c r="E216" s="90" t="s">
        <v>515</v>
      </c>
      <c r="F216" s="91">
        <v>0</v>
      </c>
      <c r="G216" s="91">
        <v>0</v>
      </c>
      <c r="H216" s="91">
        <v>0</v>
      </c>
      <c r="I216" s="92">
        <f t="shared" ref="I216:K216" si="17">+I212+I213+I214+I215</f>
        <v>0</v>
      </c>
      <c r="J216" s="92">
        <f t="shared" si="17"/>
        <v>0</v>
      </c>
      <c r="K216" s="92">
        <f t="shared" si="17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516</v>
      </c>
      <c r="C217" s="541" t="s">
        <v>517</v>
      </c>
      <c r="D217" s="123" t="s">
        <v>518</v>
      </c>
      <c r="E217" s="95" t="s">
        <v>519</v>
      </c>
      <c r="F217" s="145">
        <v>0</v>
      </c>
      <c r="G217" s="145">
        <v>0</v>
      </c>
      <c r="H217" s="145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520</v>
      </c>
      <c r="C218" s="513"/>
      <c r="D218" s="123" t="s">
        <v>521</v>
      </c>
      <c r="E218" s="95" t="s">
        <v>522</v>
      </c>
      <c r="F218" s="145">
        <v>0</v>
      </c>
      <c r="G218" s="145">
        <v>0</v>
      </c>
      <c r="H218" s="145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523</v>
      </c>
      <c r="C219" s="513"/>
      <c r="D219" s="123" t="s">
        <v>524</v>
      </c>
      <c r="E219" s="95" t="s">
        <v>525</v>
      </c>
      <c r="F219" s="145">
        <v>0</v>
      </c>
      <c r="G219" s="145">
        <v>0</v>
      </c>
      <c r="H219" s="145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526</v>
      </c>
      <c r="C220" s="513"/>
      <c r="D220" s="123" t="s">
        <v>527</v>
      </c>
      <c r="E220" s="95" t="s">
        <v>528</v>
      </c>
      <c r="F220" s="145">
        <v>0</v>
      </c>
      <c r="G220" s="145">
        <v>0</v>
      </c>
      <c r="H220" s="145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514"/>
      <c r="D221" s="124" t="s">
        <v>529</v>
      </c>
      <c r="E221" s="90" t="s">
        <v>530</v>
      </c>
      <c r="F221" s="91">
        <v>0</v>
      </c>
      <c r="G221" s="91">
        <v>0</v>
      </c>
      <c r="H221" s="91">
        <v>0</v>
      </c>
      <c r="I221" s="92">
        <f t="shared" ref="I221:K221" si="18">+I217+I218+I219+I220</f>
        <v>0</v>
      </c>
      <c r="J221" s="92">
        <f t="shared" si="18"/>
        <v>0</v>
      </c>
      <c r="K221" s="92">
        <f t="shared" si="18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531</v>
      </c>
      <c r="C222" s="541" t="s">
        <v>532</v>
      </c>
      <c r="D222" s="83" t="s">
        <v>533</v>
      </c>
      <c r="E222" s="57" t="s">
        <v>534</v>
      </c>
      <c r="F222" s="145">
        <v>0</v>
      </c>
      <c r="G222" s="145">
        <v>0</v>
      </c>
      <c r="H222" s="145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535</v>
      </c>
      <c r="C223" s="513"/>
      <c r="D223" s="83" t="s">
        <v>536</v>
      </c>
      <c r="E223" s="57" t="s">
        <v>537</v>
      </c>
      <c r="F223" s="145">
        <v>0</v>
      </c>
      <c r="G223" s="145">
        <v>0</v>
      </c>
      <c r="H223" s="145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538</v>
      </c>
      <c r="C224" s="513"/>
      <c r="D224" s="83" t="s">
        <v>539</v>
      </c>
      <c r="E224" s="57" t="s">
        <v>540</v>
      </c>
      <c r="F224" s="145">
        <v>0</v>
      </c>
      <c r="G224" s="145">
        <v>0</v>
      </c>
      <c r="H224" s="145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541</v>
      </c>
      <c r="C225" s="513"/>
      <c r="D225" s="83" t="s">
        <v>542</v>
      </c>
      <c r="E225" s="57" t="s">
        <v>543</v>
      </c>
      <c r="F225" s="145">
        <v>0</v>
      </c>
      <c r="G225" s="145">
        <v>0</v>
      </c>
      <c r="H225" s="145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544</v>
      </c>
      <c r="C226" s="513"/>
      <c r="D226" s="124" t="s">
        <v>545</v>
      </c>
      <c r="E226" s="90" t="s">
        <v>546</v>
      </c>
      <c r="F226" s="91">
        <v>0</v>
      </c>
      <c r="G226" s="91">
        <v>0</v>
      </c>
      <c r="H226" s="91">
        <v>0</v>
      </c>
      <c r="I226" s="92">
        <f t="shared" ref="I226:K226" si="19">+I222+I223+I224+I225</f>
        <v>0</v>
      </c>
      <c r="J226" s="92">
        <f t="shared" si="19"/>
        <v>0</v>
      </c>
      <c r="K226" s="92">
        <f t="shared" si="19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547</v>
      </c>
      <c r="C227" s="513"/>
      <c r="D227" s="83" t="s">
        <v>548</v>
      </c>
      <c r="E227" s="57" t="s">
        <v>549</v>
      </c>
      <c r="F227" s="145">
        <v>0</v>
      </c>
      <c r="G227" s="145">
        <v>0</v>
      </c>
      <c r="H227" s="145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550</v>
      </c>
      <c r="C228" s="513"/>
      <c r="D228" s="83" t="s">
        <v>551</v>
      </c>
      <c r="E228" s="57" t="s">
        <v>552</v>
      </c>
      <c r="F228" s="145">
        <v>0</v>
      </c>
      <c r="G228" s="145">
        <v>0</v>
      </c>
      <c r="H228" s="145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553</v>
      </c>
      <c r="C229" s="513"/>
      <c r="D229" s="83" t="s">
        <v>554</v>
      </c>
      <c r="E229" s="57" t="s">
        <v>555</v>
      </c>
      <c r="F229" s="145">
        <v>0</v>
      </c>
      <c r="G229" s="145">
        <v>0</v>
      </c>
      <c r="H229" s="145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556</v>
      </c>
      <c r="C230" s="513"/>
      <c r="D230" s="83" t="s">
        <v>557</v>
      </c>
      <c r="E230" s="57" t="s">
        <v>558</v>
      </c>
      <c r="F230" s="145">
        <v>0</v>
      </c>
      <c r="G230" s="145">
        <v>0</v>
      </c>
      <c r="H230" s="145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514"/>
      <c r="D231" s="124" t="s">
        <v>559</v>
      </c>
      <c r="E231" s="90" t="s">
        <v>560</v>
      </c>
      <c r="F231" s="91">
        <v>0</v>
      </c>
      <c r="G231" s="91">
        <v>0</v>
      </c>
      <c r="H231" s="91">
        <v>0</v>
      </c>
      <c r="I231" s="92">
        <f t="shared" ref="I231:K231" si="20">+I227+I228+I229+I230</f>
        <v>0</v>
      </c>
      <c r="J231" s="92">
        <f t="shared" si="20"/>
        <v>0</v>
      </c>
      <c r="K231" s="92">
        <f t="shared" si="20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561</v>
      </c>
      <c r="C232" s="541" t="s">
        <v>562</v>
      </c>
      <c r="D232" s="69" t="s">
        <v>563</v>
      </c>
      <c r="E232" s="57" t="s">
        <v>564</v>
      </c>
      <c r="F232" s="145">
        <v>0</v>
      </c>
      <c r="G232" s="145">
        <v>0</v>
      </c>
      <c r="H232" s="145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565</v>
      </c>
      <c r="C233" s="513"/>
      <c r="D233" s="69" t="s">
        <v>566</v>
      </c>
      <c r="E233" s="57" t="s">
        <v>567</v>
      </c>
      <c r="F233" s="145">
        <v>0</v>
      </c>
      <c r="G233" s="145">
        <v>0</v>
      </c>
      <c r="H233" s="145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568</v>
      </c>
      <c r="C234" s="513"/>
      <c r="D234" s="69" t="s">
        <v>569</v>
      </c>
      <c r="E234" s="57" t="s">
        <v>570</v>
      </c>
      <c r="F234" s="145">
        <v>0</v>
      </c>
      <c r="G234" s="145">
        <v>0</v>
      </c>
      <c r="H234" s="145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571</v>
      </c>
      <c r="C235" s="513"/>
      <c r="D235" s="69" t="s">
        <v>572</v>
      </c>
      <c r="E235" s="57" t="s">
        <v>573</v>
      </c>
      <c r="F235" s="145">
        <v>0</v>
      </c>
      <c r="G235" s="145">
        <v>0</v>
      </c>
      <c r="H235" s="145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574</v>
      </c>
      <c r="C236" s="513"/>
      <c r="D236" s="125" t="s">
        <v>575</v>
      </c>
      <c r="E236" s="90" t="s">
        <v>576</v>
      </c>
      <c r="F236" s="91">
        <v>0</v>
      </c>
      <c r="G236" s="91">
        <v>0</v>
      </c>
      <c r="H236" s="91">
        <v>0</v>
      </c>
      <c r="I236" s="92">
        <f t="shared" ref="I236:K236" si="21">+I232+I233+I234+I235</f>
        <v>0</v>
      </c>
      <c r="J236" s="92">
        <f t="shared" si="21"/>
        <v>0</v>
      </c>
      <c r="K236" s="92">
        <f t="shared" si="21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577</v>
      </c>
      <c r="C237" s="513"/>
      <c r="D237" s="69" t="s">
        <v>578</v>
      </c>
      <c r="E237" s="57" t="s">
        <v>579</v>
      </c>
      <c r="F237" s="145">
        <v>0</v>
      </c>
      <c r="G237" s="145">
        <v>0</v>
      </c>
      <c r="H237" s="145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580</v>
      </c>
      <c r="C238" s="513"/>
      <c r="D238" s="69" t="s">
        <v>581</v>
      </c>
      <c r="E238" s="57" t="s">
        <v>582</v>
      </c>
      <c r="F238" s="145">
        <v>0</v>
      </c>
      <c r="G238" s="145">
        <v>0</v>
      </c>
      <c r="H238" s="145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583</v>
      </c>
      <c r="C239" s="513"/>
      <c r="D239" s="69" t="s">
        <v>584</v>
      </c>
      <c r="E239" s="57" t="s">
        <v>585</v>
      </c>
      <c r="F239" s="145">
        <v>0</v>
      </c>
      <c r="G239" s="145">
        <v>0</v>
      </c>
      <c r="H239" s="145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586</v>
      </c>
      <c r="C240" s="513"/>
      <c r="D240" s="69" t="s">
        <v>587</v>
      </c>
      <c r="E240" s="57" t="s">
        <v>588</v>
      </c>
      <c r="F240" s="145">
        <v>0</v>
      </c>
      <c r="G240" s="145">
        <v>0</v>
      </c>
      <c r="H240" s="145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589</v>
      </c>
      <c r="C241" s="513"/>
      <c r="D241" s="125" t="s">
        <v>575</v>
      </c>
      <c r="E241" s="90" t="s">
        <v>590</v>
      </c>
      <c r="F241" s="91">
        <v>0</v>
      </c>
      <c r="G241" s="91">
        <v>0</v>
      </c>
      <c r="H241" s="91">
        <v>0</v>
      </c>
      <c r="I241" s="92">
        <f t="shared" ref="I241:K241" si="22">+I237+I238+I239+I240</f>
        <v>0</v>
      </c>
      <c r="J241" s="92">
        <f t="shared" si="22"/>
        <v>0</v>
      </c>
      <c r="K241" s="92">
        <f t="shared" si="22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591</v>
      </c>
      <c r="C242" s="513"/>
      <c r="D242" s="126" t="s">
        <v>592</v>
      </c>
      <c r="E242" s="57" t="s">
        <v>593</v>
      </c>
      <c r="F242" s="145">
        <v>0</v>
      </c>
      <c r="G242" s="145">
        <v>0</v>
      </c>
      <c r="H242" s="145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594</v>
      </c>
      <c r="C243" s="513"/>
      <c r="D243" s="126" t="s">
        <v>595</v>
      </c>
      <c r="E243" s="57" t="s">
        <v>596</v>
      </c>
      <c r="F243" s="145">
        <v>0</v>
      </c>
      <c r="G243" s="145">
        <v>0</v>
      </c>
      <c r="H243" s="145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597</v>
      </c>
      <c r="C244" s="513"/>
      <c r="D244" s="126" t="s">
        <v>598</v>
      </c>
      <c r="E244" s="57" t="s">
        <v>599</v>
      </c>
      <c r="F244" s="145">
        <v>0</v>
      </c>
      <c r="G244" s="145">
        <v>0</v>
      </c>
      <c r="H244" s="145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600</v>
      </c>
      <c r="C245" s="513"/>
      <c r="D245" s="126" t="s">
        <v>601</v>
      </c>
      <c r="E245" s="57" t="s">
        <v>602</v>
      </c>
      <c r="F245" s="145">
        <v>0</v>
      </c>
      <c r="G245" s="145">
        <v>0</v>
      </c>
      <c r="H245" s="145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603</v>
      </c>
      <c r="C246" s="514"/>
      <c r="D246" s="125" t="s">
        <v>604</v>
      </c>
      <c r="E246" s="90" t="s">
        <v>605</v>
      </c>
      <c r="F246" s="91">
        <v>0</v>
      </c>
      <c r="G246" s="91">
        <v>0</v>
      </c>
      <c r="H246" s="91">
        <v>0</v>
      </c>
      <c r="I246" s="92">
        <f t="shared" ref="I246:K246" si="23">+I242+I243+I244+I245</f>
        <v>0</v>
      </c>
      <c r="J246" s="92">
        <f t="shared" si="23"/>
        <v>0</v>
      </c>
      <c r="K246" s="92">
        <f t="shared" si="23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606</v>
      </c>
      <c r="C247" s="541" t="s">
        <v>607</v>
      </c>
      <c r="D247" s="126" t="s">
        <v>608</v>
      </c>
      <c r="E247" s="57" t="s">
        <v>609</v>
      </c>
      <c r="F247" s="145">
        <v>0</v>
      </c>
      <c r="G247" s="145">
        <v>0</v>
      </c>
      <c r="H247" s="145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610</v>
      </c>
      <c r="C248" s="513"/>
      <c r="D248" s="126" t="s">
        <v>611</v>
      </c>
      <c r="E248" s="57" t="s">
        <v>612</v>
      </c>
      <c r="F248" s="145">
        <v>0</v>
      </c>
      <c r="G248" s="145">
        <v>0</v>
      </c>
      <c r="H248" s="145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613</v>
      </c>
      <c r="C249" s="513"/>
      <c r="D249" s="126" t="s">
        <v>614</v>
      </c>
      <c r="E249" s="57" t="s">
        <v>615</v>
      </c>
      <c r="F249" s="145">
        <v>0</v>
      </c>
      <c r="G249" s="145">
        <v>0</v>
      </c>
      <c r="H249" s="145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616</v>
      </c>
      <c r="C250" s="513"/>
      <c r="D250" s="126" t="s">
        <v>617</v>
      </c>
      <c r="E250" s="57" t="s">
        <v>618</v>
      </c>
      <c r="F250" s="145">
        <v>0</v>
      </c>
      <c r="G250" s="145">
        <v>0</v>
      </c>
      <c r="H250" s="145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619</v>
      </c>
      <c r="C251" s="513"/>
      <c r="D251" s="125" t="s">
        <v>620</v>
      </c>
      <c r="E251" s="90" t="s">
        <v>621</v>
      </c>
      <c r="F251" s="91">
        <v>0</v>
      </c>
      <c r="G251" s="91">
        <v>0</v>
      </c>
      <c r="H251" s="91">
        <v>0</v>
      </c>
      <c r="I251" s="92">
        <f t="shared" ref="I251:K251" si="24">+I247+I248+I249+I250</f>
        <v>0</v>
      </c>
      <c r="J251" s="92">
        <f t="shared" si="24"/>
        <v>0</v>
      </c>
      <c r="K251" s="92">
        <f t="shared" si="24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622</v>
      </c>
      <c r="C252" s="513"/>
      <c r="D252" s="126" t="s">
        <v>623</v>
      </c>
      <c r="E252" s="57" t="s">
        <v>624</v>
      </c>
      <c r="F252" s="145">
        <v>0</v>
      </c>
      <c r="G252" s="145">
        <v>0</v>
      </c>
      <c r="H252" s="145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625</v>
      </c>
      <c r="C253" s="513"/>
      <c r="D253" s="126" t="s">
        <v>626</v>
      </c>
      <c r="E253" s="57" t="s">
        <v>627</v>
      </c>
      <c r="F253" s="145">
        <v>0</v>
      </c>
      <c r="G253" s="145">
        <v>0</v>
      </c>
      <c r="H253" s="145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628</v>
      </c>
      <c r="C254" s="513"/>
      <c r="D254" s="126" t="s">
        <v>629</v>
      </c>
      <c r="E254" s="57" t="s">
        <v>630</v>
      </c>
      <c r="F254" s="145">
        <v>0</v>
      </c>
      <c r="G254" s="145">
        <v>0</v>
      </c>
      <c r="H254" s="145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631</v>
      </c>
      <c r="C255" s="513"/>
      <c r="D255" s="126" t="s">
        <v>632</v>
      </c>
      <c r="E255" s="57" t="s">
        <v>633</v>
      </c>
      <c r="F255" s="145">
        <v>0</v>
      </c>
      <c r="G255" s="145">
        <v>0</v>
      </c>
      <c r="H255" s="145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634</v>
      </c>
      <c r="C256" s="513"/>
      <c r="D256" s="125" t="s">
        <v>635</v>
      </c>
      <c r="E256" s="90" t="s">
        <v>636</v>
      </c>
      <c r="F256" s="91">
        <v>0</v>
      </c>
      <c r="G256" s="91">
        <v>0</v>
      </c>
      <c r="H256" s="91">
        <v>0</v>
      </c>
      <c r="I256" s="92">
        <f t="shared" ref="I256:K256" si="25">+I252+I253+I254+I255</f>
        <v>0</v>
      </c>
      <c r="J256" s="92">
        <f t="shared" si="25"/>
        <v>0</v>
      </c>
      <c r="K256" s="92">
        <f t="shared" si="25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637</v>
      </c>
      <c r="C257" s="513"/>
      <c r="D257" s="126" t="s">
        <v>638</v>
      </c>
      <c r="E257" s="57" t="s">
        <v>639</v>
      </c>
      <c r="F257" s="145">
        <v>0</v>
      </c>
      <c r="G257" s="145">
        <v>0</v>
      </c>
      <c r="H257" s="145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640</v>
      </c>
      <c r="C258" s="513"/>
      <c r="D258" s="126" t="s">
        <v>641</v>
      </c>
      <c r="E258" s="57" t="s">
        <v>642</v>
      </c>
      <c r="F258" s="145">
        <v>0</v>
      </c>
      <c r="G258" s="145">
        <v>0</v>
      </c>
      <c r="H258" s="145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643</v>
      </c>
      <c r="C259" s="513"/>
      <c r="D259" s="126" t="s">
        <v>644</v>
      </c>
      <c r="E259" s="57" t="s">
        <v>645</v>
      </c>
      <c r="F259" s="145">
        <v>0</v>
      </c>
      <c r="G259" s="145">
        <v>0</v>
      </c>
      <c r="H259" s="145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646</v>
      </c>
      <c r="C260" s="513"/>
      <c r="D260" s="126" t="s">
        <v>647</v>
      </c>
      <c r="E260" s="57" t="s">
        <v>648</v>
      </c>
      <c r="F260" s="145">
        <v>0</v>
      </c>
      <c r="G260" s="145">
        <v>0</v>
      </c>
      <c r="H260" s="145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649</v>
      </c>
      <c r="C261" s="513"/>
      <c r="D261" s="125" t="s">
        <v>650</v>
      </c>
      <c r="E261" s="90" t="s">
        <v>651</v>
      </c>
      <c r="F261" s="91">
        <v>0</v>
      </c>
      <c r="G261" s="91">
        <v>0</v>
      </c>
      <c r="H261" s="91">
        <v>0</v>
      </c>
      <c r="I261" s="92">
        <f t="shared" ref="I261:K261" si="26">+I257+I258+I259+I260</f>
        <v>0</v>
      </c>
      <c r="J261" s="92">
        <f t="shared" si="26"/>
        <v>0</v>
      </c>
      <c r="K261" s="92">
        <f t="shared" si="26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652</v>
      </c>
      <c r="C262" s="513"/>
      <c r="D262" s="126" t="s">
        <v>653</v>
      </c>
      <c r="E262" s="57" t="s">
        <v>654</v>
      </c>
      <c r="F262" s="145">
        <v>0</v>
      </c>
      <c r="G262" s="145">
        <v>0</v>
      </c>
      <c r="H262" s="145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655</v>
      </c>
      <c r="C263" s="513"/>
      <c r="D263" s="126" t="s">
        <v>656</v>
      </c>
      <c r="E263" s="57" t="s">
        <v>657</v>
      </c>
      <c r="F263" s="145">
        <v>0</v>
      </c>
      <c r="G263" s="145">
        <v>0</v>
      </c>
      <c r="H263" s="145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658</v>
      </c>
      <c r="C264" s="513"/>
      <c r="D264" s="126" t="s">
        <v>659</v>
      </c>
      <c r="E264" s="57" t="s">
        <v>660</v>
      </c>
      <c r="F264" s="145">
        <v>0</v>
      </c>
      <c r="G264" s="145">
        <v>0</v>
      </c>
      <c r="H264" s="145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661</v>
      </c>
      <c r="C265" s="513"/>
      <c r="D265" s="126" t="s">
        <v>662</v>
      </c>
      <c r="E265" s="57" t="s">
        <v>663</v>
      </c>
      <c r="F265" s="145">
        <v>0</v>
      </c>
      <c r="G265" s="145">
        <v>0</v>
      </c>
      <c r="H265" s="145">
        <v>0</v>
      </c>
      <c r="I265" s="127"/>
      <c r="J265" s="127"/>
      <c r="K265" s="127"/>
      <c r="L265" s="128"/>
      <c r="M265" s="129">
        <f t="shared" ref="M265:M289" si="27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664</v>
      </c>
      <c r="C266" s="514"/>
      <c r="D266" s="125" t="s">
        <v>665</v>
      </c>
      <c r="E266" s="90" t="s">
        <v>666</v>
      </c>
      <c r="F266" s="91">
        <v>0</v>
      </c>
      <c r="G266" s="91">
        <v>0</v>
      </c>
      <c r="H266" s="91">
        <v>0</v>
      </c>
      <c r="I266" s="92">
        <f t="shared" ref="I266:K266" si="28">+I262+I263+I264+I265</f>
        <v>0</v>
      </c>
      <c r="J266" s="92">
        <f t="shared" si="28"/>
        <v>0</v>
      </c>
      <c r="K266" s="92">
        <f t="shared" si="28"/>
        <v>0</v>
      </c>
      <c r="L266" s="13"/>
      <c r="M266" s="81">
        <f t="shared" si="27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667</v>
      </c>
      <c r="C267" s="541" t="s">
        <v>668</v>
      </c>
      <c r="D267" s="126" t="s">
        <v>669</v>
      </c>
      <c r="E267" s="57" t="s">
        <v>670</v>
      </c>
      <c r="F267" s="145">
        <v>0</v>
      </c>
      <c r="G267" s="145">
        <v>0</v>
      </c>
      <c r="H267" s="145">
        <v>0</v>
      </c>
      <c r="I267" s="84"/>
      <c r="J267" s="84"/>
      <c r="K267" s="84"/>
      <c r="L267" s="13"/>
      <c r="M267" s="81">
        <f t="shared" si="27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671</v>
      </c>
      <c r="C268" s="513"/>
      <c r="D268" s="126" t="s">
        <v>672</v>
      </c>
      <c r="E268" s="57" t="s">
        <v>673</v>
      </c>
      <c r="F268" s="145">
        <v>0</v>
      </c>
      <c r="G268" s="145">
        <v>0</v>
      </c>
      <c r="H268" s="145">
        <v>0</v>
      </c>
      <c r="I268" s="84"/>
      <c r="J268" s="84"/>
      <c r="K268" s="84"/>
      <c r="L268" s="13"/>
      <c r="M268" s="81">
        <f t="shared" si="27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674</v>
      </c>
      <c r="C269" s="513"/>
      <c r="D269" s="126" t="s">
        <v>675</v>
      </c>
      <c r="E269" s="57" t="s">
        <v>676</v>
      </c>
      <c r="F269" s="145">
        <v>0</v>
      </c>
      <c r="G269" s="145">
        <v>0</v>
      </c>
      <c r="H269" s="145">
        <v>0</v>
      </c>
      <c r="I269" s="84"/>
      <c r="J269" s="84"/>
      <c r="K269" s="84"/>
      <c r="L269" s="13"/>
      <c r="M269" s="81">
        <f t="shared" si="27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677</v>
      </c>
      <c r="C270" s="513"/>
      <c r="D270" s="126" t="s">
        <v>678</v>
      </c>
      <c r="E270" s="57" t="s">
        <v>679</v>
      </c>
      <c r="F270" s="145">
        <v>0</v>
      </c>
      <c r="G270" s="145">
        <v>0</v>
      </c>
      <c r="H270" s="145">
        <v>0</v>
      </c>
      <c r="I270" s="84"/>
      <c r="J270" s="84"/>
      <c r="K270" s="84"/>
      <c r="L270" s="13"/>
      <c r="M270" s="81">
        <f t="shared" si="27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514"/>
      <c r="D271" s="125" t="s">
        <v>665</v>
      </c>
      <c r="E271" s="72" t="s">
        <v>680</v>
      </c>
      <c r="F271" s="130">
        <v>0</v>
      </c>
      <c r="G271" s="130">
        <v>0</v>
      </c>
      <c r="H271" s="130">
        <v>0</v>
      </c>
      <c r="I271" s="131">
        <f t="shared" ref="I271:K271" si="29">+I267+I268+I269+I270</f>
        <v>0</v>
      </c>
      <c r="J271" s="131">
        <f t="shared" si="29"/>
        <v>0</v>
      </c>
      <c r="K271" s="131">
        <f t="shared" si="29"/>
        <v>0</v>
      </c>
      <c r="L271" s="13"/>
      <c r="M271" s="81">
        <f t="shared" si="27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681</v>
      </c>
      <c r="C272" s="538" t="s">
        <v>682</v>
      </c>
      <c r="D272" s="69" t="s">
        <v>683</v>
      </c>
      <c r="E272" s="63" t="s">
        <v>684</v>
      </c>
      <c r="F272" s="150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27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685</v>
      </c>
      <c r="C273" s="513"/>
      <c r="D273" s="69" t="s">
        <v>686</v>
      </c>
      <c r="E273" s="63" t="s">
        <v>687</v>
      </c>
      <c r="F273" s="150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27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688</v>
      </c>
      <c r="C274" s="513"/>
      <c r="D274" s="69" t="s">
        <v>689</v>
      </c>
      <c r="E274" s="63" t="s">
        <v>690</v>
      </c>
      <c r="F274" s="150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27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691</v>
      </c>
      <c r="C275" s="513"/>
      <c r="D275" s="69" t="s">
        <v>692</v>
      </c>
      <c r="E275" s="63" t="s">
        <v>693</v>
      </c>
      <c r="F275" s="150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27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694</v>
      </c>
      <c r="C276" s="513"/>
      <c r="D276" s="69" t="s">
        <v>182</v>
      </c>
      <c r="E276" s="63" t="s">
        <v>695</v>
      </c>
      <c r="F276" s="150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27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696</v>
      </c>
      <c r="C277" s="513"/>
      <c r="D277" s="69" t="s">
        <v>697</v>
      </c>
      <c r="E277" s="63" t="s">
        <v>698</v>
      </c>
      <c r="F277" s="156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27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699</v>
      </c>
      <c r="C278" s="513"/>
      <c r="D278" s="69" t="s">
        <v>700</v>
      </c>
      <c r="E278" s="63" t="s">
        <v>701</v>
      </c>
      <c r="F278" s="156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27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702</v>
      </c>
      <c r="C279" s="513"/>
      <c r="D279" s="69" t="s">
        <v>703</v>
      </c>
      <c r="E279" s="63" t="s">
        <v>704</v>
      </c>
      <c r="F279" s="156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27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705</v>
      </c>
      <c r="C280" s="539"/>
      <c r="D280" s="69" t="s">
        <v>706</v>
      </c>
      <c r="E280" s="63" t="s">
        <v>707</v>
      </c>
      <c r="F280" s="156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27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708</v>
      </c>
      <c r="E281" s="81" t="s">
        <v>709</v>
      </c>
      <c r="F281" s="130">
        <v>1</v>
      </c>
      <c r="G281" s="130">
        <v>0</v>
      </c>
      <c r="H281" s="130">
        <v>0</v>
      </c>
      <c r="I281" s="131">
        <f t="shared" ref="I281:K281" si="30">+I277+I278+I279+I280</f>
        <v>0</v>
      </c>
      <c r="J281" s="131">
        <f t="shared" si="30"/>
        <v>0</v>
      </c>
      <c r="K281" s="131">
        <f t="shared" si="30"/>
        <v>0</v>
      </c>
      <c r="L281" s="13"/>
      <c r="M281" s="81">
        <f t="shared" si="27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710</v>
      </c>
      <c r="C282" s="540" t="s">
        <v>711</v>
      </c>
      <c r="D282" s="69" t="s">
        <v>712</v>
      </c>
      <c r="E282" s="63" t="s">
        <v>713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27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714</v>
      </c>
      <c r="C283" s="513"/>
      <c r="D283" s="69" t="s">
        <v>715</v>
      </c>
      <c r="E283" s="63" t="s">
        <v>716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27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717</v>
      </c>
      <c r="C284" s="513"/>
      <c r="D284" s="69" t="s">
        <v>718</v>
      </c>
      <c r="E284" s="63" t="s">
        <v>719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27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720</v>
      </c>
      <c r="C285" s="513"/>
      <c r="D285" s="69" t="s">
        <v>721</v>
      </c>
      <c r="E285" s="63" t="s">
        <v>722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27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723</v>
      </c>
      <c r="C286" s="513"/>
      <c r="D286" s="69" t="s">
        <v>724</v>
      </c>
      <c r="E286" s="63" t="s">
        <v>725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27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726</v>
      </c>
      <c r="C287" s="513"/>
      <c r="D287" s="69" t="s">
        <v>727</v>
      </c>
      <c r="E287" s="63" t="s">
        <v>728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27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729</v>
      </c>
      <c r="C288" s="513"/>
      <c r="D288" s="69" t="s">
        <v>730</v>
      </c>
      <c r="E288" s="63" t="s">
        <v>731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27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514"/>
      <c r="D289" s="74" t="s">
        <v>732</v>
      </c>
      <c r="E289" s="143" t="s">
        <v>733</v>
      </c>
      <c r="F289" s="130">
        <v>13</v>
      </c>
      <c r="G289" s="130">
        <v>7</v>
      </c>
      <c r="H289" s="130">
        <v>8</v>
      </c>
      <c r="I289" s="131">
        <f t="shared" ref="I289:K289" si="31">+I285+I286+I287+I288</f>
        <v>0</v>
      </c>
      <c r="J289" s="131">
        <f t="shared" si="31"/>
        <v>0</v>
      </c>
      <c r="K289" s="131">
        <f t="shared" si="31"/>
        <v>0</v>
      </c>
      <c r="L289" s="13"/>
      <c r="M289" s="81">
        <f t="shared" si="27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C1000"/>
  <sheetViews>
    <sheetView topLeftCell="A12" workbookViewId="0">
      <selection activeCell="I30" sqref="I30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29" width="9.140625" customWidth="1"/>
  </cols>
  <sheetData>
    <row r="1" spans="1:29" ht="13.5" customHeight="1" x14ac:dyDescent="0.2">
      <c r="A1" s="13"/>
      <c r="B1" s="55"/>
      <c r="C1" s="56" t="s">
        <v>116</v>
      </c>
      <c r="D1" s="56"/>
      <c r="E1" s="13"/>
      <c r="F1" s="13" t="s">
        <v>116</v>
      </c>
      <c r="G1" s="13"/>
      <c r="H1" s="13" t="s">
        <v>116</v>
      </c>
      <c r="I1" s="13"/>
      <c r="J1" s="13"/>
      <c r="K1" s="13" t="s">
        <v>116</v>
      </c>
      <c r="L1" s="13"/>
      <c r="M1" s="13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</row>
    <row r="2" spans="1:29" ht="17.25" customHeight="1" x14ac:dyDescent="0.25">
      <c r="A2" s="13"/>
      <c r="B2" s="548" t="s">
        <v>117</v>
      </c>
      <c r="C2" s="511"/>
      <c r="D2" s="511"/>
      <c r="E2" s="511"/>
      <c r="F2" s="511"/>
      <c r="G2" s="511"/>
      <c r="H2" s="511"/>
      <c r="I2" s="511"/>
      <c r="J2" s="511"/>
      <c r="K2" s="511"/>
      <c r="L2" s="13"/>
      <c r="M2" s="13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</row>
    <row r="3" spans="1:29" ht="12.75" customHeight="1" x14ac:dyDescent="0.2">
      <c r="A3" s="13"/>
      <c r="B3" s="56" t="s">
        <v>738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</row>
    <row r="4" spans="1:29" ht="39.75" customHeight="1" x14ac:dyDescent="0.2">
      <c r="A4" s="13"/>
      <c r="B4" s="57" t="s">
        <v>1</v>
      </c>
      <c r="C4" s="57" t="s">
        <v>119</v>
      </c>
      <c r="D4" s="57" t="s">
        <v>120</v>
      </c>
      <c r="E4" s="549" t="s">
        <v>121</v>
      </c>
      <c r="F4" s="549" t="str">
        <f>SASARAN!$C$8</f>
        <v>PURWODADI</v>
      </c>
      <c r="G4" s="549" t="str">
        <f>SASARAN!$C$9</f>
        <v>POLOWIJEN</v>
      </c>
      <c r="H4" s="549" t="str">
        <f>SASARAN!$C$10</f>
        <v>BALEARJOSARI</v>
      </c>
      <c r="I4" s="549">
        <f>SASARAN!$C$11</f>
        <v>0</v>
      </c>
      <c r="J4" s="549">
        <f>SASARAN!$C$12</f>
        <v>0</v>
      </c>
      <c r="K4" s="549">
        <f>SASARAN!$C$13</f>
        <v>0</v>
      </c>
      <c r="L4" s="13"/>
      <c r="M4" s="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</row>
    <row r="5" spans="1:29" ht="39.75" customHeight="1" x14ac:dyDescent="0.2">
      <c r="A5" s="13"/>
      <c r="B5" s="59"/>
      <c r="C5" s="59" t="s">
        <v>122</v>
      </c>
      <c r="D5" s="59"/>
      <c r="E5" s="513"/>
      <c r="F5" s="513"/>
      <c r="G5" s="513"/>
      <c r="H5" s="513"/>
      <c r="I5" s="513"/>
      <c r="J5" s="513"/>
      <c r="K5" s="513"/>
      <c r="L5" s="13"/>
      <c r="M5" s="60" t="s">
        <v>112</v>
      </c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</row>
    <row r="6" spans="1:29" ht="39.75" customHeight="1" x14ac:dyDescent="0.2">
      <c r="A6" s="13"/>
      <c r="B6" s="61"/>
      <c r="C6" s="61"/>
      <c r="D6" s="61"/>
      <c r="E6" s="514"/>
      <c r="F6" s="514"/>
      <c r="G6" s="514"/>
      <c r="H6" s="514"/>
      <c r="I6" s="514"/>
      <c r="J6" s="514"/>
      <c r="K6" s="514"/>
      <c r="L6" s="13"/>
      <c r="M6" s="36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8"/>
      <c r="AB6" s="158"/>
      <c r="AC6" s="158"/>
    </row>
    <row r="7" spans="1:29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</row>
    <row r="8" spans="1:29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  <c r="AC8" s="158"/>
    </row>
    <row r="9" spans="1:29" ht="12.75" customHeight="1" x14ac:dyDescent="0.2">
      <c r="A9" s="13"/>
      <c r="B9" s="62">
        <v>0</v>
      </c>
      <c r="C9" s="68" t="s">
        <v>123</v>
      </c>
      <c r="D9" s="69" t="s">
        <v>124</v>
      </c>
      <c r="E9" s="68" t="s">
        <v>123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</row>
    <row r="10" spans="1:29" ht="12.75" customHeight="1" x14ac:dyDescent="0.2">
      <c r="A10" s="13"/>
      <c r="B10" s="72">
        <v>1</v>
      </c>
      <c r="C10" s="73" t="s">
        <v>125</v>
      </c>
      <c r="D10" s="74" t="s">
        <v>126</v>
      </c>
      <c r="E10" s="73" t="s">
        <v>127</v>
      </c>
      <c r="F10" s="145">
        <v>13</v>
      </c>
      <c r="G10" s="146">
        <v>10</v>
      </c>
      <c r="H10" s="91">
        <v>9</v>
      </c>
      <c r="I10" s="78"/>
      <c r="J10" s="79"/>
      <c r="K10" s="80"/>
      <c r="L10" s="13"/>
      <c r="M10" s="81">
        <f t="shared" ref="M10:M264" si="0">SUM(F10:K10)</f>
        <v>32</v>
      </c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</row>
    <row r="11" spans="1:29" ht="12.75" customHeight="1" x14ac:dyDescent="0.2">
      <c r="A11" s="13"/>
      <c r="B11" s="72">
        <v>2</v>
      </c>
      <c r="C11" s="73" t="s">
        <v>128</v>
      </c>
      <c r="D11" s="74" t="s">
        <v>129</v>
      </c>
      <c r="E11" s="73" t="s">
        <v>128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58"/>
      <c r="O11" s="158"/>
      <c r="P11" s="13">
        <f>114+79+86</f>
        <v>279</v>
      </c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</row>
    <row r="12" spans="1:29" ht="12.75" customHeight="1" x14ac:dyDescent="0.2">
      <c r="A12" s="13"/>
      <c r="B12" s="82" t="s">
        <v>130</v>
      </c>
      <c r="C12" s="541" t="s">
        <v>131</v>
      </c>
      <c r="D12" s="83" t="s">
        <v>132</v>
      </c>
      <c r="E12" s="57" t="s">
        <v>133</v>
      </c>
      <c r="F12" s="147">
        <v>0</v>
      </c>
      <c r="G12" s="147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58"/>
      <c r="O12" s="158"/>
      <c r="P12" s="13">
        <f>P11/3</f>
        <v>93</v>
      </c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</row>
    <row r="13" spans="1:29" ht="12.75" customHeight="1" x14ac:dyDescent="0.2">
      <c r="A13" s="13"/>
      <c r="B13" s="87" t="s">
        <v>134</v>
      </c>
      <c r="C13" s="513"/>
      <c r="D13" s="83" t="s">
        <v>135</v>
      </c>
      <c r="E13" s="57" t="s">
        <v>136</v>
      </c>
      <c r="F13" s="147">
        <v>0</v>
      </c>
      <c r="G13" s="147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</row>
    <row r="14" spans="1:29" ht="12.75" customHeight="1" x14ac:dyDescent="0.2">
      <c r="A14" s="13"/>
      <c r="B14" s="87" t="s">
        <v>137</v>
      </c>
      <c r="C14" s="513"/>
      <c r="D14" s="83" t="s">
        <v>138</v>
      </c>
      <c r="E14" s="57" t="s">
        <v>139</v>
      </c>
      <c r="F14" s="147">
        <v>0</v>
      </c>
      <c r="G14" s="147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</row>
    <row r="15" spans="1:29" ht="12.75" customHeight="1" x14ac:dyDescent="0.2">
      <c r="A15" s="13"/>
      <c r="B15" s="87" t="s">
        <v>140</v>
      </c>
      <c r="C15" s="513"/>
      <c r="D15" s="83" t="s">
        <v>141</v>
      </c>
      <c r="E15" s="57" t="s">
        <v>142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</row>
    <row r="16" spans="1:29" ht="12.75" customHeight="1" x14ac:dyDescent="0.2">
      <c r="A16" s="13"/>
      <c r="B16" s="88">
        <v>3.1</v>
      </c>
      <c r="C16" s="514"/>
      <c r="D16" s="89" t="s">
        <v>143</v>
      </c>
      <c r="E16" s="90" t="s">
        <v>144</v>
      </c>
      <c r="F16" s="92">
        <f t="shared" ref="F16:K16" si="1">SUM(F12:F15)</f>
        <v>0</v>
      </c>
      <c r="G16" s="92">
        <f t="shared" si="1"/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</row>
    <row r="17" spans="1:29" ht="12.75" customHeight="1" x14ac:dyDescent="0.2">
      <c r="A17" s="13"/>
      <c r="B17" s="93" t="s">
        <v>145</v>
      </c>
      <c r="C17" s="541" t="s">
        <v>146</v>
      </c>
      <c r="D17" s="94" t="s">
        <v>147</v>
      </c>
      <c r="E17" s="95" t="s">
        <v>148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</row>
    <row r="18" spans="1:29" ht="12.75" customHeight="1" x14ac:dyDescent="0.2">
      <c r="A18" s="13"/>
      <c r="B18" s="93" t="s">
        <v>149</v>
      </c>
      <c r="C18" s="513"/>
      <c r="D18" s="94" t="s">
        <v>150</v>
      </c>
      <c r="E18" s="95" t="s">
        <v>151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</row>
    <row r="19" spans="1:29" ht="12.75" customHeight="1" x14ac:dyDescent="0.2">
      <c r="A19" s="13"/>
      <c r="B19" s="98">
        <v>3.2</v>
      </c>
      <c r="C19" s="514"/>
      <c r="D19" s="89" t="s">
        <v>152</v>
      </c>
      <c r="E19" s="90" t="s">
        <v>153</v>
      </c>
      <c r="F19" s="92">
        <f t="shared" ref="F19:K19" si="2">SUM(F17:F18)</f>
        <v>6</v>
      </c>
      <c r="G19" s="92">
        <f t="shared" si="2"/>
        <v>6</v>
      </c>
      <c r="H19" s="92">
        <f t="shared" si="2"/>
        <v>4</v>
      </c>
      <c r="I19" s="92">
        <f t="shared" si="2"/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</row>
    <row r="20" spans="1:29" ht="12.75" customHeight="1" x14ac:dyDescent="0.2">
      <c r="A20" s="13"/>
      <c r="B20" s="93" t="s">
        <v>154</v>
      </c>
      <c r="C20" s="99" t="s">
        <v>155</v>
      </c>
      <c r="D20" s="89" t="s">
        <v>156</v>
      </c>
      <c r="E20" s="90" t="s">
        <v>157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</row>
    <row r="21" spans="1:29" ht="12.75" customHeight="1" x14ac:dyDescent="0.2">
      <c r="A21" s="13"/>
      <c r="B21" s="544" t="s">
        <v>158</v>
      </c>
      <c r="C21" s="541" t="s">
        <v>128</v>
      </c>
      <c r="D21" s="89" t="s">
        <v>159</v>
      </c>
      <c r="E21" s="538" t="s">
        <v>128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</row>
    <row r="22" spans="1:29" ht="12.75" customHeight="1" x14ac:dyDescent="0.2">
      <c r="A22" s="13"/>
      <c r="B22" s="513"/>
      <c r="C22" s="513"/>
      <c r="D22" s="89" t="s">
        <v>160</v>
      </c>
      <c r="E22" s="513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</row>
    <row r="23" spans="1:29" ht="12.75" customHeight="1" x14ac:dyDescent="0.2">
      <c r="A23" s="13"/>
      <c r="B23" s="514"/>
      <c r="C23" s="514"/>
      <c r="D23" s="89" t="s">
        <v>161</v>
      </c>
      <c r="E23" s="514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</row>
    <row r="24" spans="1:29" ht="12.75" customHeight="1" x14ac:dyDescent="0.2">
      <c r="A24" s="13"/>
      <c r="B24" s="93" t="s">
        <v>162</v>
      </c>
      <c r="C24" s="541" t="s">
        <v>163</v>
      </c>
      <c r="D24" s="83" t="s">
        <v>164</v>
      </c>
      <c r="E24" s="57" t="s">
        <v>165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</row>
    <row r="25" spans="1:29" ht="12.75" customHeight="1" x14ac:dyDescent="0.2">
      <c r="A25" s="13"/>
      <c r="B25" s="93" t="s">
        <v>166</v>
      </c>
      <c r="C25" s="513"/>
      <c r="D25" s="83" t="s">
        <v>167</v>
      </c>
      <c r="E25" s="57" t="s">
        <v>168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</row>
    <row r="26" spans="1:29" ht="12.75" customHeight="1" x14ac:dyDescent="0.2">
      <c r="A26" s="13"/>
      <c r="B26" s="93" t="s">
        <v>169</v>
      </c>
      <c r="C26" s="513"/>
      <c r="D26" s="83" t="s">
        <v>170</v>
      </c>
      <c r="E26" s="57" t="s">
        <v>171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</row>
    <row r="27" spans="1:29" ht="12.75" customHeight="1" x14ac:dyDescent="0.2">
      <c r="A27" s="13"/>
      <c r="B27" s="93" t="s">
        <v>172</v>
      </c>
      <c r="C27" s="513"/>
      <c r="D27" s="83" t="s">
        <v>173</v>
      </c>
      <c r="E27" s="57" t="s">
        <v>174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</row>
    <row r="28" spans="1:29" ht="12.75" customHeight="1" x14ac:dyDescent="0.2">
      <c r="A28" s="13"/>
      <c r="B28" s="98">
        <v>3.3</v>
      </c>
      <c r="C28" s="514"/>
      <c r="D28" s="89" t="s">
        <v>175</v>
      </c>
      <c r="E28" s="90" t="s">
        <v>176</v>
      </c>
      <c r="F28" s="92">
        <f t="shared" ref="F28:K28" si="3">SUM(F24:F27)</f>
        <v>0</v>
      </c>
      <c r="G28" s="92">
        <f t="shared" si="3"/>
        <v>0</v>
      </c>
      <c r="H28" s="92">
        <f t="shared" si="3"/>
        <v>0</v>
      </c>
      <c r="I28" s="92">
        <f t="shared" si="3"/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0</v>
      </c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</row>
    <row r="29" spans="1:29" ht="12.75" customHeight="1" x14ac:dyDescent="0.2">
      <c r="A29" s="100"/>
      <c r="B29" s="101" t="s">
        <v>177</v>
      </c>
      <c r="C29" s="546" t="s">
        <v>178</v>
      </c>
      <c r="D29" s="69" t="s">
        <v>179</v>
      </c>
      <c r="E29" s="102" t="s">
        <v>180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</row>
    <row r="30" spans="1:29" ht="12.75" customHeight="1" x14ac:dyDescent="0.2">
      <c r="A30" s="100"/>
      <c r="B30" s="101" t="s">
        <v>181</v>
      </c>
      <c r="C30" s="513"/>
      <c r="D30" s="69" t="s">
        <v>182</v>
      </c>
      <c r="E30" s="102" t="s">
        <v>183</v>
      </c>
      <c r="F30" s="150">
        <v>0</v>
      </c>
      <c r="G30" s="150">
        <v>0</v>
      </c>
      <c r="H30" s="150">
        <v>0</v>
      </c>
      <c r="I30" s="104"/>
      <c r="J30" s="104"/>
      <c r="K30" s="104"/>
      <c r="L30" s="100"/>
      <c r="M30" s="81">
        <f t="shared" si="0"/>
        <v>0</v>
      </c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</row>
    <row r="31" spans="1:29" ht="12.75" customHeight="1" x14ac:dyDescent="0.2">
      <c r="A31" s="100"/>
      <c r="B31" s="101" t="s">
        <v>184</v>
      </c>
      <c r="C31" s="513"/>
      <c r="D31" s="69" t="s">
        <v>185</v>
      </c>
      <c r="E31" s="102" t="s">
        <v>186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</row>
    <row r="32" spans="1:29" ht="12.75" customHeight="1" x14ac:dyDescent="0.2">
      <c r="A32" s="100"/>
      <c r="B32" s="101" t="s">
        <v>187</v>
      </c>
      <c r="C32" s="513"/>
      <c r="D32" s="69" t="s">
        <v>188</v>
      </c>
      <c r="E32" s="102" t="s">
        <v>189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</row>
    <row r="33" spans="1:29" ht="12.75" customHeight="1" x14ac:dyDescent="0.2">
      <c r="A33" s="100"/>
      <c r="B33" s="101" t="s">
        <v>190</v>
      </c>
      <c r="C33" s="513"/>
      <c r="D33" s="69" t="s">
        <v>191</v>
      </c>
      <c r="E33" s="102" t="s">
        <v>192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</row>
    <row r="34" spans="1:29" ht="12.75" customHeight="1" x14ac:dyDescent="0.2">
      <c r="A34" s="100"/>
      <c r="B34" s="101" t="s">
        <v>193</v>
      </c>
      <c r="C34" s="513"/>
      <c r="D34" s="69" t="s">
        <v>194</v>
      </c>
      <c r="E34" s="102" t="s">
        <v>195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</row>
    <row r="35" spans="1:29" ht="12.75" customHeight="1" x14ac:dyDescent="0.2">
      <c r="A35" s="100"/>
      <c r="B35" s="101" t="s">
        <v>196</v>
      </c>
      <c r="C35" s="514"/>
      <c r="D35" s="69" t="s">
        <v>197</v>
      </c>
      <c r="E35" s="102" t="s">
        <v>198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</row>
    <row r="36" spans="1:29" ht="12.75" customHeight="1" x14ac:dyDescent="0.2">
      <c r="A36" s="13"/>
      <c r="B36" s="107" t="s">
        <v>199</v>
      </c>
      <c r="C36" s="541" t="s">
        <v>200</v>
      </c>
      <c r="D36" s="83" t="s">
        <v>201</v>
      </c>
      <c r="E36" s="57" t="s">
        <v>202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</row>
    <row r="37" spans="1:29" ht="12.75" customHeight="1" x14ac:dyDescent="0.2">
      <c r="A37" s="13"/>
      <c r="B37" s="107" t="s">
        <v>203</v>
      </c>
      <c r="C37" s="513"/>
      <c r="D37" s="83" t="s">
        <v>204</v>
      </c>
      <c r="E37" s="57" t="s">
        <v>205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</row>
    <row r="38" spans="1:29" ht="12.75" customHeight="1" x14ac:dyDescent="0.2">
      <c r="A38" s="13"/>
      <c r="B38" s="107" t="s">
        <v>206</v>
      </c>
      <c r="C38" s="513"/>
      <c r="D38" s="83" t="s">
        <v>207</v>
      </c>
      <c r="E38" s="57" t="s">
        <v>208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</row>
    <row r="39" spans="1:29" ht="12.75" customHeight="1" x14ac:dyDescent="0.2">
      <c r="A39" s="13"/>
      <c r="B39" s="107" t="s">
        <v>209</v>
      </c>
      <c r="C39" s="513"/>
      <c r="D39" s="83" t="s">
        <v>210</v>
      </c>
      <c r="E39" s="57" t="s">
        <v>211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</row>
    <row r="40" spans="1:29" ht="12.75" customHeight="1" x14ac:dyDescent="0.2">
      <c r="A40" s="13"/>
      <c r="B40" s="108">
        <v>3.4</v>
      </c>
      <c r="C40" s="514"/>
      <c r="D40" s="89" t="s">
        <v>212</v>
      </c>
      <c r="E40" s="90" t="s">
        <v>200</v>
      </c>
      <c r="F40" s="92">
        <f t="shared" ref="F40:K40" si="4">+F36+F37+F38+F39</f>
        <v>1</v>
      </c>
      <c r="G40" s="92">
        <f t="shared" si="4"/>
        <v>1</v>
      </c>
      <c r="H40" s="92">
        <f t="shared" si="4"/>
        <v>1</v>
      </c>
      <c r="I40" s="92">
        <f t="shared" si="4"/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</row>
    <row r="41" spans="1:29" ht="12.75" customHeight="1" x14ac:dyDescent="0.2">
      <c r="A41" s="13"/>
      <c r="B41" s="547" t="s">
        <v>213</v>
      </c>
      <c r="C41" s="541" t="s">
        <v>214</v>
      </c>
      <c r="D41" s="83" t="s">
        <v>215</v>
      </c>
      <c r="E41" s="57" t="s">
        <v>216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</row>
    <row r="42" spans="1:29" ht="12.75" customHeight="1" x14ac:dyDescent="0.2">
      <c r="A42" s="13"/>
      <c r="B42" s="514"/>
      <c r="C42" s="513"/>
      <c r="D42" s="83" t="s">
        <v>217</v>
      </c>
      <c r="E42" s="57" t="s">
        <v>218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</row>
    <row r="43" spans="1:29" ht="12.75" customHeight="1" x14ac:dyDescent="0.2">
      <c r="A43" s="13"/>
      <c r="B43" s="547" t="s">
        <v>219</v>
      </c>
      <c r="C43" s="513"/>
      <c r="D43" s="83" t="s">
        <v>220</v>
      </c>
      <c r="E43" s="57" t="s">
        <v>221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</row>
    <row r="44" spans="1:29" ht="12.75" customHeight="1" x14ac:dyDescent="0.2">
      <c r="A44" s="13"/>
      <c r="B44" s="514"/>
      <c r="C44" s="513"/>
      <c r="D44" s="83" t="s">
        <v>222</v>
      </c>
      <c r="E44" s="57" t="s">
        <v>223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</row>
    <row r="45" spans="1:29" ht="12.75" customHeight="1" x14ac:dyDescent="0.2">
      <c r="A45" s="13"/>
      <c r="B45" s="98">
        <v>3.5</v>
      </c>
      <c r="C45" s="514"/>
      <c r="D45" s="89" t="s">
        <v>224</v>
      </c>
      <c r="E45" s="90" t="s">
        <v>214</v>
      </c>
      <c r="F45" s="92">
        <f t="shared" ref="F45:K45" si="5">+F41+F42+F43+F44</f>
        <v>1</v>
      </c>
      <c r="G45" s="92">
        <f t="shared" si="5"/>
        <v>1</v>
      </c>
      <c r="H45" s="92">
        <f t="shared" si="5"/>
        <v>1</v>
      </c>
      <c r="I45" s="92">
        <f t="shared" si="5"/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</row>
    <row r="46" spans="1:29" ht="12.75" customHeight="1" x14ac:dyDescent="0.2">
      <c r="A46" s="13"/>
      <c r="B46" s="538">
        <v>4</v>
      </c>
      <c r="C46" s="538" t="s">
        <v>225</v>
      </c>
      <c r="D46" s="89" t="s">
        <v>226</v>
      </c>
      <c r="E46" s="90" t="s">
        <v>227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</row>
    <row r="47" spans="1:29" ht="12.75" customHeight="1" x14ac:dyDescent="0.2">
      <c r="A47" s="13"/>
      <c r="B47" s="513"/>
      <c r="C47" s="513"/>
      <c r="D47" s="89" t="s">
        <v>228</v>
      </c>
      <c r="E47" s="90" t="s">
        <v>229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</row>
    <row r="48" spans="1:29" ht="12.75" customHeight="1" x14ac:dyDescent="0.2">
      <c r="A48" s="13"/>
      <c r="B48" s="514"/>
      <c r="C48" s="514"/>
      <c r="D48" s="89" t="s">
        <v>230</v>
      </c>
      <c r="E48" s="90" t="s">
        <v>231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</row>
    <row r="49" spans="1:29" ht="12.75" customHeight="1" x14ac:dyDescent="0.2">
      <c r="A49" s="13"/>
      <c r="B49" s="538" t="s">
        <v>232</v>
      </c>
      <c r="C49" s="541" t="s">
        <v>233</v>
      </c>
      <c r="D49" s="89" t="s">
        <v>234</v>
      </c>
      <c r="E49" s="90" t="s">
        <v>235</v>
      </c>
      <c r="F49" s="111">
        <v>0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0</v>
      </c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</row>
    <row r="50" spans="1:29" ht="12.75" customHeight="1" x14ac:dyDescent="0.2">
      <c r="A50" s="13"/>
      <c r="B50" s="513"/>
      <c r="C50" s="513"/>
      <c r="D50" s="89" t="s">
        <v>236</v>
      </c>
      <c r="E50" s="90" t="s">
        <v>237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</row>
    <row r="51" spans="1:29" ht="12.75" customHeight="1" x14ac:dyDescent="0.2">
      <c r="A51" s="13"/>
      <c r="B51" s="513"/>
      <c r="C51" s="513"/>
      <c r="D51" s="74" t="s">
        <v>238</v>
      </c>
      <c r="E51" s="102" t="s">
        <v>239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</row>
    <row r="52" spans="1:29" ht="12.75" customHeight="1" x14ac:dyDescent="0.2">
      <c r="A52" s="13"/>
      <c r="B52" s="513"/>
      <c r="C52" s="513"/>
      <c r="D52" s="89" t="s">
        <v>240</v>
      </c>
      <c r="E52" s="90" t="s">
        <v>241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</row>
    <row r="53" spans="1:29" ht="12.75" customHeight="1" x14ac:dyDescent="0.2">
      <c r="A53" s="13"/>
      <c r="B53" s="514"/>
      <c r="C53" s="513"/>
      <c r="D53" s="89" t="s">
        <v>242</v>
      </c>
      <c r="E53" s="90" t="s">
        <v>243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</row>
    <row r="54" spans="1:29" ht="12.75" customHeight="1" x14ac:dyDescent="0.2">
      <c r="A54" s="13"/>
      <c r="B54" s="538" t="s">
        <v>244</v>
      </c>
      <c r="C54" s="513"/>
      <c r="D54" s="83" t="s">
        <v>245</v>
      </c>
      <c r="E54" s="57" t="s">
        <v>246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</row>
    <row r="55" spans="1:29" ht="12.75" customHeight="1" x14ac:dyDescent="0.2">
      <c r="A55" s="13"/>
      <c r="B55" s="513"/>
      <c r="C55" s="513"/>
      <c r="D55" s="83" t="s">
        <v>247</v>
      </c>
      <c r="E55" s="57" t="s">
        <v>248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</row>
    <row r="56" spans="1:29" ht="12.75" customHeight="1" x14ac:dyDescent="0.2">
      <c r="A56" s="13"/>
      <c r="B56" s="513"/>
      <c r="C56" s="513"/>
      <c r="D56" s="83" t="s">
        <v>249</v>
      </c>
      <c r="E56" s="57" t="s">
        <v>250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</row>
    <row r="57" spans="1:29" ht="12.75" customHeight="1" x14ac:dyDescent="0.2">
      <c r="A57" s="13"/>
      <c r="B57" s="513"/>
      <c r="C57" s="513"/>
      <c r="D57" s="83" t="s">
        <v>251</v>
      </c>
      <c r="E57" s="57" t="s">
        <v>252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</row>
    <row r="58" spans="1:29" ht="12.75" customHeight="1" x14ac:dyDescent="0.2">
      <c r="A58" s="13"/>
      <c r="B58" s="514"/>
      <c r="C58" s="514"/>
      <c r="D58" s="89" t="s">
        <v>253</v>
      </c>
      <c r="E58" s="90" t="s">
        <v>254</v>
      </c>
      <c r="F58" s="92">
        <f t="shared" ref="F58:K58" si="6">+F54+F55+F56+F57</f>
        <v>0</v>
      </c>
      <c r="G58" s="92">
        <f t="shared" si="6"/>
        <v>0</v>
      </c>
      <c r="H58" s="92">
        <f t="shared" si="6"/>
        <v>0</v>
      </c>
      <c r="I58" s="92">
        <f t="shared" si="6"/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0</v>
      </c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</row>
    <row r="59" spans="1:29" ht="12.75" customHeight="1" x14ac:dyDescent="0.2">
      <c r="A59" s="13"/>
      <c r="B59" s="544" t="s">
        <v>255</v>
      </c>
      <c r="C59" s="541" t="s">
        <v>256</v>
      </c>
      <c r="D59" s="83" t="s">
        <v>257</v>
      </c>
      <c r="E59" s="57" t="s">
        <v>258</v>
      </c>
      <c r="F59" s="149">
        <v>1</v>
      </c>
      <c r="G59" s="149">
        <v>1</v>
      </c>
      <c r="H59" s="149">
        <v>1</v>
      </c>
      <c r="I59" s="84"/>
      <c r="J59" s="84"/>
      <c r="K59" s="84"/>
      <c r="L59" s="13"/>
      <c r="M59" s="81">
        <f t="shared" si="0"/>
        <v>3</v>
      </c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</row>
    <row r="60" spans="1:29" ht="12.75" customHeight="1" x14ac:dyDescent="0.2">
      <c r="A60" s="13"/>
      <c r="B60" s="513"/>
      <c r="C60" s="513"/>
      <c r="D60" s="83" t="s">
        <v>259</v>
      </c>
      <c r="E60" s="57" t="s">
        <v>260</v>
      </c>
      <c r="F60" s="149">
        <v>31</v>
      </c>
      <c r="G60" s="149">
        <v>26</v>
      </c>
      <c r="H60" s="149">
        <v>26</v>
      </c>
      <c r="I60" s="84"/>
      <c r="J60" s="84"/>
      <c r="K60" s="84"/>
      <c r="L60" s="13"/>
      <c r="M60" s="81">
        <f t="shared" si="0"/>
        <v>83</v>
      </c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</row>
    <row r="61" spans="1:29" ht="12.75" customHeight="1" x14ac:dyDescent="0.2">
      <c r="A61" s="13"/>
      <c r="B61" s="513"/>
      <c r="C61" s="513"/>
      <c r="D61" s="83" t="s">
        <v>261</v>
      </c>
      <c r="E61" s="57" t="s">
        <v>262</v>
      </c>
      <c r="F61" s="149">
        <v>3</v>
      </c>
      <c r="G61" s="149">
        <v>3</v>
      </c>
      <c r="H61" s="149">
        <v>3</v>
      </c>
      <c r="I61" s="84"/>
      <c r="J61" s="84"/>
      <c r="K61" s="84"/>
      <c r="L61" s="13"/>
      <c r="M61" s="81">
        <f t="shared" si="0"/>
        <v>9</v>
      </c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</row>
    <row r="62" spans="1:29" ht="12.75" customHeight="1" x14ac:dyDescent="0.2">
      <c r="A62" s="13"/>
      <c r="B62" s="514"/>
      <c r="C62" s="513"/>
      <c r="D62" s="83" t="s">
        <v>263</v>
      </c>
      <c r="E62" s="57" t="s">
        <v>264</v>
      </c>
      <c r="F62" s="149">
        <v>55</v>
      </c>
      <c r="G62" s="149">
        <v>47</v>
      </c>
      <c r="H62" s="149">
        <v>46</v>
      </c>
      <c r="I62" s="84"/>
      <c r="J62" s="84"/>
      <c r="K62" s="84"/>
      <c r="L62" s="13"/>
      <c r="M62" s="81">
        <f t="shared" si="0"/>
        <v>148</v>
      </c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</row>
    <row r="63" spans="1:29" ht="12.75" customHeight="1" x14ac:dyDescent="0.2">
      <c r="A63" s="13"/>
      <c r="B63" s="544" t="s">
        <v>265</v>
      </c>
      <c r="C63" s="513"/>
      <c r="D63" s="83" t="s">
        <v>266</v>
      </c>
      <c r="E63" s="57" t="s">
        <v>267</v>
      </c>
      <c r="F63" s="149">
        <v>2</v>
      </c>
      <c r="G63" s="149">
        <v>2</v>
      </c>
      <c r="H63" s="149">
        <v>2</v>
      </c>
      <c r="I63" s="84"/>
      <c r="J63" s="84"/>
      <c r="K63" s="84"/>
      <c r="L63" s="13"/>
      <c r="M63" s="81">
        <f t="shared" si="0"/>
        <v>6</v>
      </c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</row>
    <row r="64" spans="1:29" ht="12.75" customHeight="1" x14ac:dyDescent="0.2">
      <c r="A64" s="13"/>
      <c r="B64" s="514"/>
      <c r="C64" s="513"/>
      <c r="D64" s="83" t="s">
        <v>268</v>
      </c>
      <c r="E64" s="57" t="s">
        <v>269</v>
      </c>
      <c r="F64" s="149">
        <v>86</v>
      </c>
      <c r="G64" s="149">
        <v>85</v>
      </c>
      <c r="H64" s="149">
        <v>85</v>
      </c>
      <c r="I64" s="84"/>
      <c r="J64" s="84"/>
      <c r="K64" s="84"/>
      <c r="L64" s="13"/>
      <c r="M64" s="81">
        <f t="shared" si="0"/>
        <v>256</v>
      </c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</row>
    <row r="65" spans="1:29" ht="12.75" customHeight="1" x14ac:dyDescent="0.2">
      <c r="A65" s="13"/>
      <c r="B65" s="544" t="s">
        <v>270</v>
      </c>
      <c r="C65" s="513"/>
      <c r="D65" s="83" t="s">
        <v>271</v>
      </c>
      <c r="E65" s="57" t="s">
        <v>272</v>
      </c>
      <c r="F65" s="149">
        <v>3</v>
      </c>
      <c r="G65" s="149">
        <v>3</v>
      </c>
      <c r="H65" s="149">
        <v>3</v>
      </c>
      <c r="I65" s="84"/>
      <c r="J65" s="84"/>
      <c r="K65" s="84"/>
      <c r="L65" s="13"/>
      <c r="M65" s="81">
        <f t="shared" si="0"/>
        <v>9</v>
      </c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</row>
    <row r="66" spans="1:29" ht="12.75" customHeight="1" x14ac:dyDescent="0.2">
      <c r="A66" s="13"/>
      <c r="B66" s="514"/>
      <c r="C66" s="513"/>
      <c r="D66" s="83" t="s">
        <v>273</v>
      </c>
      <c r="E66" s="57" t="s">
        <v>274</v>
      </c>
      <c r="F66" s="149">
        <v>116</v>
      </c>
      <c r="G66" s="149">
        <v>111</v>
      </c>
      <c r="H66" s="149">
        <v>111</v>
      </c>
      <c r="I66" s="84"/>
      <c r="J66" s="84"/>
      <c r="K66" s="84"/>
      <c r="L66" s="13"/>
      <c r="M66" s="81">
        <f t="shared" si="0"/>
        <v>338</v>
      </c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</row>
    <row r="67" spans="1:29" ht="12.75" customHeight="1" x14ac:dyDescent="0.2">
      <c r="A67" s="13"/>
      <c r="B67" s="544" t="s">
        <v>275</v>
      </c>
      <c r="C67" s="513"/>
      <c r="D67" s="83" t="s">
        <v>276</v>
      </c>
      <c r="E67" s="57" t="s">
        <v>277</v>
      </c>
      <c r="F67" s="149">
        <v>0</v>
      </c>
      <c r="G67" s="149">
        <v>0</v>
      </c>
      <c r="H67" s="149">
        <v>0</v>
      </c>
      <c r="I67" s="84"/>
      <c r="J67" s="84"/>
      <c r="K67" s="84"/>
      <c r="L67" s="13"/>
      <c r="M67" s="81">
        <f t="shared" si="0"/>
        <v>0</v>
      </c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</row>
    <row r="68" spans="1:29" ht="12.75" customHeight="1" x14ac:dyDescent="0.2">
      <c r="A68" s="13"/>
      <c r="B68" s="514"/>
      <c r="C68" s="513"/>
      <c r="D68" s="83" t="s">
        <v>278</v>
      </c>
      <c r="E68" s="57" t="s">
        <v>279</v>
      </c>
      <c r="F68" s="149">
        <v>0</v>
      </c>
      <c r="G68" s="149">
        <v>0</v>
      </c>
      <c r="H68" s="149">
        <v>0</v>
      </c>
      <c r="I68" s="84"/>
      <c r="J68" s="84"/>
      <c r="K68" s="84"/>
      <c r="L68" s="13"/>
      <c r="M68" s="81">
        <f t="shared" si="0"/>
        <v>0</v>
      </c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</row>
    <row r="69" spans="1:29" ht="12.75" customHeight="1" x14ac:dyDescent="0.2">
      <c r="A69" s="13"/>
      <c r="B69" s="544" t="s">
        <v>280</v>
      </c>
      <c r="C69" s="513"/>
      <c r="D69" s="83" t="s">
        <v>281</v>
      </c>
      <c r="E69" s="57" t="s">
        <v>282</v>
      </c>
      <c r="F69" s="149">
        <v>2</v>
      </c>
      <c r="G69" s="149">
        <v>2</v>
      </c>
      <c r="H69" s="149">
        <v>2</v>
      </c>
      <c r="I69" s="84"/>
      <c r="J69" s="84"/>
      <c r="K69" s="84"/>
      <c r="L69" s="13"/>
      <c r="M69" s="81">
        <f t="shared" si="0"/>
        <v>6</v>
      </c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</row>
    <row r="70" spans="1:29" ht="12.75" customHeight="1" x14ac:dyDescent="0.2">
      <c r="A70" s="13"/>
      <c r="B70" s="514"/>
      <c r="C70" s="513"/>
      <c r="D70" s="83" t="s">
        <v>283</v>
      </c>
      <c r="E70" s="57" t="s">
        <v>284</v>
      </c>
      <c r="F70" s="149">
        <v>24</v>
      </c>
      <c r="G70" s="149">
        <v>21</v>
      </c>
      <c r="H70" s="149">
        <v>20</v>
      </c>
      <c r="I70" s="84"/>
      <c r="J70" s="84"/>
      <c r="K70" s="84"/>
      <c r="L70" s="13"/>
      <c r="M70" s="81">
        <f t="shared" si="0"/>
        <v>65</v>
      </c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</row>
    <row r="71" spans="1:29" ht="12.75" customHeight="1" x14ac:dyDescent="0.2">
      <c r="A71" s="13"/>
      <c r="B71" s="544" t="s">
        <v>285</v>
      </c>
      <c r="C71" s="513"/>
      <c r="D71" s="83" t="s">
        <v>286</v>
      </c>
      <c r="E71" s="57" t="s">
        <v>287</v>
      </c>
      <c r="F71" s="149">
        <v>1</v>
      </c>
      <c r="G71" s="149">
        <v>1</v>
      </c>
      <c r="H71" s="149">
        <v>1</v>
      </c>
      <c r="I71" s="84"/>
      <c r="J71" s="84"/>
      <c r="K71" s="84"/>
      <c r="L71" s="13"/>
      <c r="M71" s="81">
        <f t="shared" si="0"/>
        <v>3</v>
      </c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</row>
    <row r="72" spans="1:29" ht="12.75" customHeight="1" x14ac:dyDescent="0.2">
      <c r="A72" s="13"/>
      <c r="B72" s="514"/>
      <c r="C72" s="513"/>
      <c r="D72" s="83" t="s">
        <v>288</v>
      </c>
      <c r="E72" s="57" t="s">
        <v>289</v>
      </c>
      <c r="F72" s="149">
        <v>31</v>
      </c>
      <c r="G72" s="149">
        <v>26</v>
      </c>
      <c r="H72" s="149">
        <v>26</v>
      </c>
      <c r="I72" s="84"/>
      <c r="J72" s="84"/>
      <c r="K72" s="84"/>
      <c r="L72" s="13"/>
      <c r="M72" s="81">
        <f t="shared" si="0"/>
        <v>83</v>
      </c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</row>
    <row r="73" spans="1:29" ht="12.75" customHeight="1" x14ac:dyDescent="0.2">
      <c r="A73" s="13"/>
      <c r="B73" s="544" t="s">
        <v>290</v>
      </c>
      <c r="C73" s="513"/>
      <c r="D73" s="83" t="s">
        <v>291</v>
      </c>
      <c r="E73" s="57" t="s">
        <v>287</v>
      </c>
      <c r="F73" s="149">
        <v>0</v>
      </c>
      <c r="G73" s="149">
        <v>0</v>
      </c>
      <c r="H73" s="149">
        <v>0</v>
      </c>
      <c r="I73" s="84"/>
      <c r="J73" s="84"/>
      <c r="K73" s="84"/>
      <c r="L73" s="13"/>
      <c r="M73" s="81">
        <f t="shared" si="0"/>
        <v>0</v>
      </c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</row>
    <row r="74" spans="1:29" ht="12.75" customHeight="1" x14ac:dyDescent="0.2">
      <c r="A74" s="13"/>
      <c r="B74" s="514"/>
      <c r="C74" s="513"/>
      <c r="D74" s="83" t="s">
        <v>292</v>
      </c>
      <c r="E74" s="57" t="s">
        <v>289</v>
      </c>
      <c r="F74" s="149">
        <v>0</v>
      </c>
      <c r="G74" s="149">
        <v>0</v>
      </c>
      <c r="H74" s="149">
        <v>0</v>
      </c>
      <c r="I74" s="84"/>
      <c r="J74" s="84"/>
      <c r="K74" s="84"/>
      <c r="L74" s="13"/>
      <c r="M74" s="81">
        <f t="shared" si="0"/>
        <v>0</v>
      </c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</row>
    <row r="75" spans="1:29" ht="12.75" customHeight="1" x14ac:dyDescent="0.2">
      <c r="A75" s="13"/>
      <c r="B75" s="544" t="s">
        <v>293</v>
      </c>
      <c r="C75" s="513"/>
      <c r="D75" s="83" t="s">
        <v>294</v>
      </c>
      <c r="E75" s="57" t="s">
        <v>295</v>
      </c>
      <c r="F75" s="149">
        <v>0</v>
      </c>
      <c r="G75" s="149">
        <v>0</v>
      </c>
      <c r="H75" s="149">
        <v>0</v>
      </c>
      <c r="I75" s="84"/>
      <c r="J75" s="84"/>
      <c r="K75" s="84"/>
      <c r="L75" s="13"/>
      <c r="M75" s="81">
        <f t="shared" si="0"/>
        <v>0</v>
      </c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  <c r="Y75" s="158"/>
      <c r="Z75" s="158"/>
      <c r="AA75" s="158"/>
      <c r="AB75" s="158"/>
      <c r="AC75" s="158"/>
    </row>
    <row r="76" spans="1:29" ht="12.75" customHeight="1" x14ac:dyDescent="0.2">
      <c r="A76" s="13"/>
      <c r="B76" s="514"/>
      <c r="C76" s="513"/>
      <c r="D76" s="83" t="s">
        <v>296</v>
      </c>
      <c r="E76" s="57" t="s">
        <v>297</v>
      </c>
      <c r="F76" s="149">
        <v>0</v>
      </c>
      <c r="G76" s="149">
        <v>0</v>
      </c>
      <c r="H76" s="149">
        <v>0</v>
      </c>
      <c r="I76" s="84"/>
      <c r="J76" s="84"/>
      <c r="K76" s="84"/>
      <c r="L76" s="13"/>
      <c r="M76" s="81">
        <f t="shared" si="0"/>
        <v>0</v>
      </c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</row>
    <row r="77" spans="1:29" ht="12.75" customHeight="1" x14ac:dyDescent="0.2">
      <c r="A77" s="13"/>
      <c r="B77" s="544" t="s">
        <v>298</v>
      </c>
      <c r="C77" s="513"/>
      <c r="D77" s="83" t="s">
        <v>299</v>
      </c>
      <c r="E77" s="57" t="s">
        <v>300</v>
      </c>
      <c r="F77" s="149">
        <v>0</v>
      </c>
      <c r="G77" s="149">
        <v>0</v>
      </c>
      <c r="H77" s="149">
        <v>0</v>
      </c>
      <c r="I77" s="84"/>
      <c r="J77" s="84"/>
      <c r="K77" s="84"/>
      <c r="L77" s="13"/>
      <c r="M77" s="81">
        <f t="shared" si="0"/>
        <v>0</v>
      </c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  <c r="Z77" s="158"/>
      <c r="AA77" s="158"/>
      <c r="AB77" s="158"/>
      <c r="AC77" s="158"/>
    </row>
    <row r="78" spans="1:29" ht="12.75" customHeight="1" x14ac:dyDescent="0.2">
      <c r="A78" s="13"/>
      <c r="B78" s="514"/>
      <c r="C78" s="513"/>
      <c r="D78" s="83" t="s">
        <v>301</v>
      </c>
      <c r="E78" s="57" t="s">
        <v>302</v>
      </c>
      <c r="F78" s="149">
        <v>0</v>
      </c>
      <c r="G78" s="149">
        <v>0</v>
      </c>
      <c r="H78" s="149">
        <v>0</v>
      </c>
      <c r="I78" s="84"/>
      <c r="J78" s="84"/>
      <c r="K78" s="84"/>
      <c r="L78" s="13"/>
      <c r="M78" s="81">
        <f t="shared" si="0"/>
        <v>0</v>
      </c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</row>
    <row r="79" spans="1:29" ht="12.75" customHeight="1" x14ac:dyDescent="0.2">
      <c r="A79" s="13"/>
      <c r="B79" s="544" t="s">
        <v>303</v>
      </c>
      <c r="C79" s="513"/>
      <c r="D79" s="83" t="s">
        <v>304</v>
      </c>
      <c r="E79" s="57" t="s">
        <v>305</v>
      </c>
      <c r="F79" s="149">
        <v>0</v>
      </c>
      <c r="G79" s="149">
        <v>0</v>
      </c>
      <c r="H79" s="149">
        <v>0</v>
      </c>
      <c r="I79" s="84"/>
      <c r="J79" s="84"/>
      <c r="K79" s="84"/>
      <c r="L79" s="13"/>
      <c r="M79" s="81">
        <f t="shared" si="0"/>
        <v>0</v>
      </c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  <c r="Y79" s="158"/>
      <c r="Z79" s="158"/>
      <c r="AA79" s="158"/>
      <c r="AB79" s="158"/>
      <c r="AC79" s="158"/>
    </row>
    <row r="80" spans="1:29" ht="12.75" customHeight="1" x14ac:dyDescent="0.2">
      <c r="A80" s="13"/>
      <c r="B80" s="514"/>
      <c r="C80" s="513"/>
      <c r="D80" s="83" t="s">
        <v>306</v>
      </c>
      <c r="E80" s="57" t="s">
        <v>307</v>
      </c>
      <c r="F80" s="149">
        <v>0</v>
      </c>
      <c r="G80" s="149">
        <v>0</v>
      </c>
      <c r="H80" s="149">
        <v>0</v>
      </c>
      <c r="I80" s="84"/>
      <c r="J80" s="84"/>
      <c r="K80" s="84"/>
      <c r="L80" s="13"/>
      <c r="M80" s="81">
        <f t="shared" si="0"/>
        <v>0</v>
      </c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 s="158"/>
      <c r="AA80" s="158"/>
      <c r="AB80" s="158"/>
      <c r="AC80" s="158"/>
    </row>
    <row r="81" spans="1:29" ht="12.75" customHeight="1" x14ac:dyDescent="0.2">
      <c r="A81" s="13"/>
      <c r="B81" s="544" t="s">
        <v>308</v>
      </c>
      <c r="C81" s="513"/>
      <c r="D81" s="83" t="s">
        <v>309</v>
      </c>
      <c r="E81" s="57" t="s">
        <v>310</v>
      </c>
      <c r="F81" s="149">
        <v>0</v>
      </c>
      <c r="G81" s="149">
        <v>0</v>
      </c>
      <c r="H81" s="149">
        <v>0</v>
      </c>
      <c r="I81" s="84"/>
      <c r="J81" s="84"/>
      <c r="K81" s="84"/>
      <c r="L81" s="13"/>
      <c r="M81" s="81">
        <f t="shared" si="0"/>
        <v>0</v>
      </c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Z81" s="158"/>
      <c r="AA81" s="158"/>
      <c r="AB81" s="158"/>
      <c r="AC81" s="158"/>
    </row>
    <row r="82" spans="1:29" ht="12.75" customHeight="1" x14ac:dyDescent="0.2">
      <c r="A82" s="13"/>
      <c r="B82" s="514"/>
      <c r="C82" s="513"/>
      <c r="D82" s="83" t="s">
        <v>311</v>
      </c>
      <c r="E82" s="57" t="s">
        <v>312</v>
      </c>
      <c r="F82" s="149">
        <v>0</v>
      </c>
      <c r="G82" s="149">
        <v>0</v>
      </c>
      <c r="H82" s="149">
        <v>0</v>
      </c>
      <c r="I82" s="84"/>
      <c r="J82" s="84"/>
      <c r="K82" s="84"/>
      <c r="L82" s="13"/>
      <c r="M82" s="81">
        <f t="shared" si="0"/>
        <v>0</v>
      </c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</row>
    <row r="83" spans="1:29" ht="12.75" customHeight="1" x14ac:dyDescent="0.2">
      <c r="A83" s="13"/>
      <c r="B83" s="544" t="s">
        <v>313</v>
      </c>
      <c r="C83" s="513"/>
      <c r="D83" s="83" t="s">
        <v>314</v>
      </c>
      <c r="E83" s="57" t="s">
        <v>315</v>
      </c>
      <c r="F83" s="149">
        <v>4</v>
      </c>
      <c r="G83" s="149">
        <v>4</v>
      </c>
      <c r="H83" s="149">
        <v>4</v>
      </c>
      <c r="I83" s="84"/>
      <c r="J83" s="84"/>
      <c r="K83" s="84"/>
      <c r="L83" s="13"/>
      <c r="M83" s="81">
        <f t="shared" si="0"/>
        <v>12</v>
      </c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</row>
    <row r="84" spans="1:29" ht="12.75" customHeight="1" x14ac:dyDescent="0.2">
      <c r="A84" s="13"/>
      <c r="B84" s="514"/>
      <c r="C84" s="513"/>
      <c r="D84" s="83" t="s">
        <v>316</v>
      </c>
      <c r="E84" s="57" t="s">
        <v>317</v>
      </c>
      <c r="F84" s="149">
        <v>130</v>
      </c>
      <c r="G84" s="149">
        <v>122</v>
      </c>
      <c r="H84" s="149">
        <v>122</v>
      </c>
      <c r="I84" s="84"/>
      <c r="J84" s="84"/>
      <c r="K84" s="84"/>
      <c r="L84" s="13"/>
      <c r="M84" s="81">
        <f t="shared" si="0"/>
        <v>374</v>
      </c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</row>
    <row r="85" spans="1:29" ht="12.75" customHeight="1" x14ac:dyDescent="0.2">
      <c r="A85" s="13"/>
      <c r="B85" s="544" t="s">
        <v>318</v>
      </c>
      <c r="C85" s="513"/>
      <c r="D85" s="83" t="s">
        <v>319</v>
      </c>
      <c r="E85" s="57" t="s">
        <v>320</v>
      </c>
      <c r="F85" s="149">
        <v>0</v>
      </c>
      <c r="G85" s="149">
        <v>0</v>
      </c>
      <c r="H85" s="149">
        <v>0</v>
      </c>
      <c r="I85" s="84"/>
      <c r="J85" s="84"/>
      <c r="K85" s="84"/>
      <c r="L85" s="13"/>
      <c r="M85" s="81">
        <f t="shared" si="0"/>
        <v>0</v>
      </c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</row>
    <row r="86" spans="1:29" ht="12.75" customHeight="1" x14ac:dyDescent="0.2">
      <c r="A86" s="13"/>
      <c r="B86" s="514"/>
      <c r="C86" s="513"/>
      <c r="D86" s="83" t="s">
        <v>321</v>
      </c>
      <c r="E86" s="57" t="s">
        <v>322</v>
      </c>
      <c r="F86" s="149">
        <v>0</v>
      </c>
      <c r="G86" s="149">
        <v>0</v>
      </c>
      <c r="H86" s="149">
        <v>0</v>
      </c>
      <c r="I86" s="84"/>
      <c r="J86" s="84"/>
      <c r="K86" s="84"/>
      <c r="L86" s="13"/>
      <c r="M86" s="81">
        <f t="shared" si="0"/>
        <v>0</v>
      </c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</row>
    <row r="87" spans="1:29" ht="12.75" customHeight="1" x14ac:dyDescent="0.2">
      <c r="A87" s="13"/>
      <c r="B87" s="544" t="s">
        <v>323</v>
      </c>
      <c r="C87" s="513"/>
      <c r="D87" s="83" t="s">
        <v>324</v>
      </c>
      <c r="E87" s="57" t="s">
        <v>325</v>
      </c>
      <c r="F87" s="149">
        <v>0</v>
      </c>
      <c r="G87" s="149">
        <v>0</v>
      </c>
      <c r="H87" s="149">
        <v>0</v>
      </c>
      <c r="I87" s="84"/>
      <c r="J87" s="84"/>
      <c r="K87" s="84"/>
      <c r="L87" s="13"/>
      <c r="M87" s="81">
        <f t="shared" si="0"/>
        <v>0</v>
      </c>
      <c r="N87" s="158"/>
      <c r="O87" s="453"/>
      <c r="P87" s="453"/>
      <c r="Q87" s="453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/>
    </row>
    <row r="88" spans="1:29" ht="12.75" customHeight="1" x14ac:dyDescent="0.2">
      <c r="A88" s="13"/>
      <c r="B88" s="514"/>
      <c r="C88" s="513"/>
      <c r="D88" s="83" t="s">
        <v>326</v>
      </c>
      <c r="E88" s="57" t="s">
        <v>327</v>
      </c>
      <c r="F88" s="149">
        <v>0</v>
      </c>
      <c r="G88" s="149">
        <v>0</v>
      </c>
      <c r="H88" s="149">
        <v>0</v>
      </c>
      <c r="I88" s="84"/>
      <c r="J88" s="84"/>
      <c r="K88" s="84"/>
      <c r="L88" s="13"/>
      <c r="M88" s="81">
        <f t="shared" si="0"/>
        <v>0</v>
      </c>
      <c r="N88" s="158"/>
      <c r="O88" s="453"/>
      <c r="P88" s="453"/>
      <c r="Q88" s="453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/>
    </row>
    <row r="89" spans="1:29" ht="12.75" customHeight="1" x14ac:dyDescent="0.2">
      <c r="A89" s="13"/>
      <c r="B89" s="544" t="s">
        <v>328</v>
      </c>
      <c r="C89" s="513"/>
      <c r="D89" s="83" t="s">
        <v>329</v>
      </c>
      <c r="E89" s="57" t="s">
        <v>330</v>
      </c>
      <c r="F89" s="149">
        <v>2</v>
      </c>
      <c r="G89" s="149">
        <v>2</v>
      </c>
      <c r="H89" s="149">
        <v>2</v>
      </c>
      <c r="I89" s="84"/>
      <c r="J89" s="84"/>
      <c r="K89" s="84"/>
      <c r="L89" s="13"/>
      <c r="M89" s="81">
        <f t="shared" si="0"/>
        <v>6</v>
      </c>
      <c r="N89" s="158"/>
      <c r="O89" s="453"/>
      <c r="P89" s="453"/>
      <c r="Q89" s="453"/>
      <c r="R89" s="158"/>
      <c r="S89" s="158"/>
      <c r="T89" s="158"/>
      <c r="U89" s="158"/>
      <c r="V89" s="158"/>
      <c r="W89" s="158"/>
      <c r="X89" s="158"/>
      <c r="Y89" s="158"/>
      <c r="Z89" s="158"/>
      <c r="AA89" s="158"/>
      <c r="AB89" s="158"/>
      <c r="AC89" s="158"/>
    </row>
    <row r="90" spans="1:29" ht="12.75" customHeight="1" x14ac:dyDescent="0.2">
      <c r="A90" s="13"/>
      <c r="B90" s="514"/>
      <c r="C90" s="513"/>
      <c r="D90" s="83" t="s">
        <v>331</v>
      </c>
      <c r="E90" s="57" t="s">
        <v>332</v>
      </c>
      <c r="F90" s="149">
        <v>31</v>
      </c>
      <c r="G90" s="149">
        <v>26</v>
      </c>
      <c r="H90" s="149">
        <v>26</v>
      </c>
      <c r="I90" s="84"/>
      <c r="J90" s="84"/>
      <c r="K90" s="84"/>
      <c r="L90" s="13"/>
      <c r="M90" s="81">
        <f t="shared" si="0"/>
        <v>83</v>
      </c>
      <c r="N90" s="158"/>
      <c r="O90" s="453"/>
      <c r="P90" s="453"/>
      <c r="Q90" s="453"/>
      <c r="R90" s="158"/>
      <c r="S90" s="158"/>
      <c r="T90" s="158"/>
      <c r="U90" s="158"/>
      <c r="V90" s="158"/>
      <c r="W90" s="158"/>
      <c r="X90" s="158"/>
      <c r="Y90" s="158"/>
      <c r="Z90" s="158"/>
      <c r="AA90" s="158"/>
      <c r="AB90" s="158"/>
      <c r="AC90" s="158"/>
    </row>
    <row r="91" spans="1:29" ht="12.75" customHeight="1" x14ac:dyDescent="0.2">
      <c r="A91" s="13"/>
      <c r="B91" s="538">
        <v>6</v>
      </c>
      <c r="C91" s="513"/>
      <c r="D91" s="89" t="s">
        <v>333</v>
      </c>
      <c r="E91" s="90" t="s">
        <v>334</v>
      </c>
      <c r="F91" s="92">
        <f>F59+F61+F63+F65+F67+F69+F71+F73+F75+F77+F79+F81+F83+F85+F87+F89</f>
        <v>18</v>
      </c>
      <c r="G91" s="92">
        <f t="shared" ref="G91:K91" si="7">G59+G61+G63+G65+G67+G69+G71+G73+G75+G77+G79+G81+G83+G85+G87+G89</f>
        <v>18</v>
      </c>
      <c r="H91" s="92">
        <f t="shared" si="7"/>
        <v>18</v>
      </c>
      <c r="I91" s="92">
        <f t="shared" si="7"/>
        <v>0</v>
      </c>
      <c r="J91" s="92">
        <f t="shared" si="7"/>
        <v>0</v>
      </c>
      <c r="K91" s="92">
        <f t="shared" si="7"/>
        <v>0</v>
      </c>
      <c r="L91" s="13"/>
      <c r="M91" s="81">
        <f t="shared" si="0"/>
        <v>54</v>
      </c>
      <c r="N91" s="158"/>
      <c r="O91" s="453"/>
      <c r="P91" s="453"/>
      <c r="Q91" s="453"/>
      <c r="R91" s="158"/>
      <c r="S91" s="158"/>
      <c r="T91" s="158"/>
      <c r="U91" s="158"/>
      <c r="V91" s="158"/>
      <c r="W91" s="158"/>
      <c r="X91" s="158"/>
      <c r="Y91" s="158"/>
      <c r="Z91" s="158"/>
      <c r="AA91" s="158"/>
      <c r="AB91" s="158"/>
      <c r="AC91" s="158"/>
    </row>
    <row r="92" spans="1:29" ht="12.75" customHeight="1" x14ac:dyDescent="0.2">
      <c r="A92" s="13"/>
      <c r="B92" s="514"/>
      <c r="C92" s="514"/>
      <c r="D92" s="89" t="s">
        <v>335</v>
      </c>
      <c r="E92" s="90" t="s">
        <v>336</v>
      </c>
      <c r="F92" s="92">
        <f t="shared" ref="F92:K92" si="8">+F60+F62+F64+F66+F68+F70+F72+F74+F76+F78+F80+F82+F84+F86+F88+F90</f>
        <v>504</v>
      </c>
      <c r="G92" s="92">
        <f t="shared" si="8"/>
        <v>464</v>
      </c>
      <c r="H92" s="92">
        <f t="shared" si="8"/>
        <v>462</v>
      </c>
      <c r="I92" s="92">
        <f t="shared" si="8"/>
        <v>0</v>
      </c>
      <c r="J92" s="92">
        <f t="shared" si="8"/>
        <v>0</v>
      </c>
      <c r="K92" s="92">
        <f t="shared" si="8"/>
        <v>0</v>
      </c>
      <c r="L92" s="13"/>
      <c r="M92" s="81">
        <f t="shared" si="0"/>
        <v>1430</v>
      </c>
      <c r="N92" s="158"/>
      <c r="O92" s="453"/>
      <c r="P92" s="453"/>
      <c r="Q92" s="453"/>
      <c r="R92" s="158"/>
      <c r="S92" s="158"/>
      <c r="T92" s="158"/>
      <c r="U92" s="158"/>
      <c r="V92" s="158"/>
      <c r="W92" s="158"/>
      <c r="X92" s="158"/>
      <c r="Y92" s="158"/>
      <c r="Z92" s="158"/>
      <c r="AA92" s="158"/>
      <c r="AB92" s="158"/>
      <c r="AC92" s="158"/>
    </row>
    <row r="93" spans="1:29" ht="12.75" customHeight="1" x14ac:dyDescent="0.2">
      <c r="A93" s="13"/>
      <c r="B93" s="544" t="s">
        <v>337</v>
      </c>
      <c r="C93" s="541" t="s">
        <v>338</v>
      </c>
      <c r="D93" s="83" t="s">
        <v>257</v>
      </c>
      <c r="E93" s="57" t="s">
        <v>258</v>
      </c>
      <c r="F93" s="149">
        <v>13</v>
      </c>
      <c r="G93" s="149">
        <v>10</v>
      </c>
      <c r="H93" s="149">
        <v>9</v>
      </c>
      <c r="I93" s="84"/>
      <c r="J93" s="84"/>
      <c r="K93" s="84"/>
      <c r="L93" s="13"/>
      <c r="M93" s="81">
        <f t="shared" si="0"/>
        <v>32</v>
      </c>
      <c r="N93" s="158"/>
      <c r="O93" s="453"/>
      <c r="P93" s="453"/>
      <c r="Q93" s="453"/>
      <c r="R93" s="158"/>
      <c r="S93" s="158"/>
      <c r="T93" s="158"/>
      <c r="U93" s="158"/>
      <c r="V93" s="158"/>
      <c r="W93" s="158"/>
      <c r="X93" s="158"/>
      <c r="Y93" s="158"/>
      <c r="Z93" s="158"/>
      <c r="AA93" s="158"/>
      <c r="AB93" s="158"/>
      <c r="AC93" s="158"/>
    </row>
    <row r="94" spans="1:29" ht="12.75" customHeight="1" x14ac:dyDescent="0.2">
      <c r="A94" s="13"/>
      <c r="B94" s="513"/>
      <c r="C94" s="513"/>
      <c r="D94" s="83" t="s">
        <v>259</v>
      </c>
      <c r="E94" s="57" t="s">
        <v>260</v>
      </c>
      <c r="F94" s="149">
        <v>860</v>
      </c>
      <c r="G94" s="149">
        <v>617</v>
      </c>
      <c r="H94" s="149">
        <v>489</v>
      </c>
      <c r="I94" s="84"/>
      <c r="J94" s="84"/>
      <c r="K94" s="84"/>
      <c r="L94" s="13"/>
      <c r="M94" s="81">
        <f t="shared" si="0"/>
        <v>1966</v>
      </c>
      <c r="N94" s="158"/>
      <c r="O94" s="453"/>
      <c r="P94" s="453"/>
      <c r="Q94" s="453"/>
      <c r="R94" s="158"/>
      <c r="S94" s="158"/>
      <c r="T94" s="158"/>
      <c r="U94" s="158"/>
      <c r="V94" s="158"/>
      <c r="W94" s="158"/>
      <c r="X94" s="158"/>
      <c r="Y94" s="158"/>
      <c r="Z94" s="158"/>
      <c r="AA94" s="158"/>
      <c r="AB94" s="158"/>
      <c r="AC94" s="158"/>
    </row>
    <row r="95" spans="1:29" ht="12.75" customHeight="1" x14ac:dyDescent="0.2">
      <c r="A95" s="13"/>
      <c r="B95" s="513"/>
      <c r="C95" s="513"/>
      <c r="D95" s="83" t="s">
        <v>261</v>
      </c>
      <c r="E95" s="57" t="s">
        <v>262</v>
      </c>
      <c r="F95" s="149">
        <v>27</v>
      </c>
      <c r="G95" s="149">
        <v>19</v>
      </c>
      <c r="H95" s="149">
        <v>16</v>
      </c>
      <c r="I95" s="84"/>
      <c r="J95" s="84"/>
      <c r="K95" s="84"/>
      <c r="L95" s="13"/>
      <c r="M95" s="81">
        <f t="shared" si="0"/>
        <v>62</v>
      </c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  <c r="Y95" s="158"/>
      <c r="Z95" s="158"/>
      <c r="AA95" s="158"/>
      <c r="AB95" s="158"/>
      <c r="AC95" s="158"/>
    </row>
    <row r="96" spans="1:29" ht="12.75" customHeight="1" x14ac:dyDescent="0.2">
      <c r="A96" s="13"/>
      <c r="B96" s="514"/>
      <c r="C96" s="513"/>
      <c r="D96" s="83" t="s">
        <v>263</v>
      </c>
      <c r="E96" s="57" t="s">
        <v>264</v>
      </c>
      <c r="F96" s="149">
        <v>270</v>
      </c>
      <c r="G96" s="149">
        <v>190</v>
      </c>
      <c r="H96" s="149">
        <v>160</v>
      </c>
      <c r="I96" s="84"/>
      <c r="J96" s="84"/>
      <c r="K96" s="84"/>
      <c r="L96" s="13"/>
      <c r="M96" s="81">
        <f t="shared" si="0"/>
        <v>620</v>
      </c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</row>
    <row r="97" spans="1:29" ht="12.75" customHeight="1" x14ac:dyDescent="0.2">
      <c r="A97" s="13"/>
      <c r="B97" s="544" t="s">
        <v>339</v>
      </c>
      <c r="C97" s="513"/>
      <c r="D97" s="83" t="s">
        <v>266</v>
      </c>
      <c r="E97" s="57" t="s">
        <v>267</v>
      </c>
      <c r="F97" s="149">
        <v>13</v>
      </c>
      <c r="G97" s="149">
        <v>9</v>
      </c>
      <c r="H97" s="149">
        <v>7</v>
      </c>
      <c r="I97" s="84"/>
      <c r="J97" s="84"/>
      <c r="K97" s="84"/>
      <c r="L97" s="13"/>
      <c r="M97" s="81">
        <f t="shared" si="0"/>
        <v>29</v>
      </c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  <c r="Y97" s="158"/>
      <c r="Z97" s="158"/>
      <c r="AA97" s="158"/>
      <c r="AB97" s="158"/>
      <c r="AC97" s="158"/>
    </row>
    <row r="98" spans="1:29" ht="12.75" customHeight="1" x14ac:dyDescent="0.2">
      <c r="A98" s="13"/>
      <c r="B98" s="514"/>
      <c r="C98" s="513"/>
      <c r="D98" s="83" t="s">
        <v>268</v>
      </c>
      <c r="E98" s="57" t="s">
        <v>269</v>
      </c>
      <c r="F98" s="149">
        <v>195</v>
      </c>
      <c r="G98" s="149">
        <v>135</v>
      </c>
      <c r="H98" s="149">
        <v>105</v>
      </c>
      <c r="I98" s="84"/>
      <c r="J98" s="84"/>
      <c r="K98" s="84"/>
      <c r="L98" s="13"/>
      <c r="M98" s="81">
        <f t="shared" si="0"/>
        <v>435</v>
      </c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</row>
    <row r="99" spans="1:29" ht="12.75" customHeight="1" x14ac:dyDescent="0.2">
      <c r="A99" s="13"/>
      <c r="B99" s="544" t="s">
        <v>340</v>
      </c>
      <c r="C99" s="513"/>
      <c r="D99" s="83" t="s">
        <v>271</v>
      </c>
      <c r="E99" s="57" t="s">
        <v>272</v>
      </c>
      <c r="F99" s="149">
        <v>13</v>
      </c>
      <c r="G99" s="149">
        <v>10</v>
      </c>
      <c r="H99" s="149">
        <v>9</v>
      </c>
      <c r="I99" s="84"/>
      <c r="J99" s="84"/>
      <c r="K99" s="84"/>
      <c r="L99" s="13"/>
      <c r="M99" s="81">
        <f t="shared" si="0"/>
        <v>32</v>
      </c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</row>
    <row r="100" spans="1:29" ht="12.75" customHeight="1" x14ac:dyDescent="0.2">
      <c r="A100" s="13"/>
      <c r="B100" s="514"/>
      <c r="C100" s="513"/>
      <c r="D100" s="83" t="s">
        <v>273</v>
      </c>
      <c r="E100" s="57" t="s">
        <v>274</v>
      </c>
      <c r="F100" s="149">
        <v>130</v>
      </c>
      <c r="G100" s="149">
        <v>100</v>
      </c>
      <c r="H100" s="149">
        <v>90</v>
      </c>
      <c r="I100" s="84"/>
      <c r="J100" s="84"/>
      <c r="K100" s="84"/>
      <c r="L100" s="13"/>
      <c r="M100" s="81">
        <f t="shared" si="0"/>
        <v>320</v>
      </c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</row>
    <row r="101" spans="1:29" ht="12.75" customHeight="1" x14ac:dyDescent="0.2">
      <c r="A101" s="13"/>
      <c r="B101" s="544" t="s">
        <v>341</v>
      </c>
      <c r="C101" s="513"/>
      <c r="D101" s="83" t="s">
        <v>276</v>
      </c>
      <c r="E101" s="57" t="s">
        <v>277</v>
      </c>
      <c r="F101" s="149">
        <v>0</v>
      </c>
      <c r="G101" s="149">
        <v>0</v>
      </c>
      <c r="H101" s="149">
        <v>0</v>
      </c>
      <c r="I101" s="84"/>
      <c r="J101" s="84"/>
      <c r="K101" s="84"/>
      <c r="L101" s="13"/>
      <c r="M101" s="81">
        <f t="shared" si="0"/>
        <v>0</v>
      </c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</row>
    <row r="102" spans="1:29" ht="12.75" customHeight="1" x14ac:dyDescent="0.2">
      <c r="A102" s="13"/>
      <c r="B102" s="514"/>
      <c r="C102" s="513"/>
      <c r="D102" s="83" t="s">
        <v>278</v>
      </c>
      <c r="E102" s="57" t="s">
        <v>279</v>
      </c>
      <c r="F102" s="149">
        <v>0</v>
      </c>
      <c r="G102" s="149">
        <v>0</v>
      </c>
      <c r="H102" s="149">
        <v>0</v>
      </c>
      <c r="I102" s="84"/>
      <c r="J102" s="84"/>
      <c r="K102" s="84"/>
      <c r="L102" s="13"/>
      <c r="M102" s="81">
        <f t="shared" si="0"/>
        <v>0</v>
      </c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8"/>
    </row>
    <row r="103" spans="1:29" ht="12.75" customHeight="1" x14ac:dyDescent="0.2">
      <c r="A103" s="13"/>
      <c r="B103" s="544" t="s">
        <v>342</v>
      </c>
      <c r="C103" s="513"/>
      <c r="D103" s="83" t="s">
        <v>281</v>
      </c>
      <c r="E103" s="57" t="s">
        <v>282</v>
      </c>
      <c r="F103" s="149">
        <v>13</v>
      </c>
      <c r="G103" s="149">
        <v>10</v>
      </c>
      <c r="H103" s="149">
        <v>9</v>
      </c>
      <c r="I103" s="84"/>
      <c r="J103" s="84"/>
      <c r="K103" s="84"/>
      <c r="L103" s="13"/>
      <c r="M103" s="81">
        <f t="shared" si="0"/>
        <v>32</v>
      </c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</row>
    <row r="104" spans="1:29" ht="12.75" customHeight="1" x14ac:dyDescent="0.2">
      <c r="A104" s="13"/>
      <c r="B104" s="514"/>
      <c r="C104" s="513"/>
      <c r="D104" s="83" t="s">
        <v>283</v>
      </c>
      <c r="E104" s="57" t="s">
        <v>284</v>
      </c>
      <c r="F104" s="149">
        <v>175</v>
      </c>
      <c r="G104" s="149">
        <v>168</v>
      </c>
      <c r="H104" s="149">
        <v>89</v>
      </c>
      <c r="I104" s="84"/>
      <c r="J104" s="84"/>
      <c r="K104" s="84"/>
      <c r="L104" s="13"/>
      <c r="M104" s="81">
        <f t="shared" si="0"/>
        <v>432</v>
      </c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</row>
    <row r="105" spans="1:29" ht="12.75" customHeight="1" x14ac:dyDescent="0.2">
      <c r="A105" s="13"/>
      <c r="B105" s="544" t="s">
        <v>343</v>
      </c>
      <c r="C105" s="513"/>
      <c r="D105" s="83" t="s">
        <v>286</v>
      </c>
      <c r="E105" s="57" t="s">
        <v>287</v>
      </c>
      <c r="F105" s="149">
        <v>1</v>
      </c>
      <c r="G105" s="149">
        <v>0</v>
      </c>
      <c r="H105" s="149">
        <v>0</v>
      </c>
      <c r="I105" s="84"/>
      <c r="J105" s="84"/>
      <c r="K105" s="84"/>
      <c r="L105" s="13"/>
      <c r="M105" s="81">
        <f t="shared" si="0"/>
        <v>1</v>
      </c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8"/>
    </row>
    <row r="106" spans="1:29" ht="12.75" customHeight="1" x14ac:dyDescent="0.2">
      <c r="A106" s="13"/>
      <c r="B106" s="514"/>
      <c r="C106" s="513"/>
      <c r="D106" s="83" t="s">
        <v>288</v>
      </c>
      <c r="E106" s="57" t="s">
        <v>289</v>
      </c>
      <c r="F106" s="149">
        <v>11</v>
      </c>
      <c r="G106" s="149">
        <v>0</v>
      </c>
      <c r="H106" s="149">
        <v>0</v>
      </c>
      <c r="I106" s="84"/>
      <c r="J106" s="84"/>
      <c r="K106" s="84"/>
      <c r="L106" s="13"/>
      <c r="M106" s="81">
        <f t="shared" si="0"/>
        <v>11</v>
      </c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  <c r="Y106" s="158"/>
      <c r="Z106" s="158"/>
      <c r="AA106" s="158"/>
      <c r="AB106" s="158"/>
      <c r="AC106" s="158"/>
    </row>
    <row r="107" spans="1:29" ht="12.75" customHeight="1" x14ac:dyDescent="0.2">
      <c r="A107" s="13"/>
      <c r="B107" s="544" t="s">
        <v>344</v>
      </c>
      <c r="C107" s="513"/>
      <c r="D107" s="83" t="s">
        <v>291</v>
      </c>
      <c r="E107" s="57" t="s">
        <v>287</v>
      </c>
      <c r="F107" s="149">
        <v>13</v>
      </c>
      <c r="G107" s="149">
        <v>9</v>
      </c>
      <c r="H107" s="149">
        <v>7</v>
      </c>
      <c r="I107" s="84"/>
      <c r="J107" s="84"/>
      <c r="K107" s="84"/>
      <c r="L107" s="13"/>
      <c r="M107" s="81">
        <f t="shared" si="0"/>
        <v>29</v>
      </c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8"/>
    </row>
    <row r="108" spans="1:29" ht="12.75" customHeight="1" x14ac:dyDescent="0.2">
      <c r="A108" s="13"/>
      <c r="B108" s="514"/>
      <c r="C108" s="513"/>
      <c r="D108" s="83" t="s">
        <v>292</v>
      </c>
      <c r="E108" s="57" t="s">
        <v>289</v>
      </c>
      <c r="F108" s="149">
        <v>195</v>
      </c>
      <c r="G108" s="149">
        <v>135</v>
      </c>
      <c r="H108" s="149">
        <v>105</v>
      </c>
      <c r="I108" s="84"/>
      <c r="J108" s="84"/>
      <c r="K108" s="84"/>
      <c r="L108" s="13"/>
      <c r="M108" s="81">
        <f t="shared" si="0"/>
        <v>435</v>
      </c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  <c r="Z108" s="158"/>
      <c r="AA108" s="158"/>
      <c r="AB108" s="158"/>
      <c r="AC108" s="158"/>
    </row>
    <row r="109" spans="1:29" ht="12.75" customHeight="1" x14ac:dyDescent="0.2">
      <c r="A109" s="13"/>
      <c r="B109" s="544" t="s">
        <v>345</v>
      </c>
      <c r="C109" s="513"/>
      <c r="D109" s="83" t="s">
        <v>294</v>
      </c>
      <c r="E109" s="57" t="s">
        <v>295</v>
      </c>
      <c r="F109" s="149">
        <v>0</v>
      </c>
      <c r="G109" s="149">
        <v>0</v>
      </c>
      <c r="H109" s="149">
        <v>0</v>
      </c>
      <c r="I109" s="84"/>
      <c r="J109" s="84"/>
      <c r="K109" s="84"/>
      <c r="L109" s="13"/>
      <c r="M109" s="81">
        <f t="shared" si="0"/>
        <v>0</v>
      </c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</row>
    <row r="110" spans="1:29" ht="12.75" customHeight="1" x14ac:dyDescent="0.2">
      <c r="A110" s="13"/>
      <c r="B110" s="514"/>
      <c r="C110" s="513"/>
      <c r="D110" s="83" t="s">
        <v>296</v>
      </c>
      <c r="E110" s="57" t="s">
        <v>297</v>
      </c>
      <c r="F110" s="149">
        <v>0</v>
      </c>
      <c r="G110" s="149">
        <v>0</v>
      </c>
      <c r="H110" s="149">
        <v>0</v>
      </c>
      <c r="I110" s="84"/>
      <c r="J110" s="84"/>
      <c r="K110" s="84"/>
      <c r="L110" s="13"/>
      <c r="M110" s="81">
        <f t="shared" si="0"/>
        <v>0</v>
      </c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158"/>
      <c r="Z110" s="158"/>
      <c r="AA110" s="158"/>
      <c r="AB110" s="158"/>
      <c r="AC110" s="158"/>
    </row>
    <row r="111" spans="1:29" ht="12.75" customHeight="1" x14ac:dyDescent="0.2">
      <c r="A111" s="13"/>
      <c r="B111" s="544" t="s">
        <v>346</v>
      </c>
      <c r="C111" s="513"/>
      <c r="D111" s="83" t="s">
        <v>299</v>
      </c>
      <c r="E111" s="57" t="s">
        <v>300</v>
      </c>
      <c r="F111" s="149">
        <v>2</v>
      </c>
      <c r="G111" s="149">
        <v>1</v>
      </c>
      <c r="H111" s="149">
        <v>1</v>
      </c>
      <c r="I111" s="84"/>
      <c r="J111" s="84"/>
      <c r="K111" s="84"/>
      <c r="L111" s="13"/>
      <c r="M111" s="81">
        <f t="shared" si="0"/>
        <v>4</v>
      </c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58"/>
      <c r="Z111" s="158"/>
      <c r="AA111" s="158"/>
      <c r="AB111" s="158"/>
      <c r="AC111" s="158"/>
    </row>
    <row r="112" spans="1:29" ht="12.75" customHeight="1" x14ac:dyDescent="0.2">
      <c r="A112" s="13"/>
      <c r="B112" s="514"/>
      <c r="C112" s="513"/>
      <c r="D112" s="83" t="s">
        <v>301</v>
      </c>
      <c r="E112" s="57" t="s">
        <v>302</v>
      </c>
      <c r="F112" s="149">
        <v>126</v>
      </c>
      <c r="G112" s="149">
        <v>85</v>
      </c>
      <c r="H112" s="149">
        <v>25</v>
      </c>
      <c r="I112" s="84"/>
      <c r="J112" s="84"/>
      <c r="K112" s="84"/>
      <c r="L112" s="13"/>
      <c r="M112" s="81">
        <f t="shared" si="0"/>
        <v>236</v>
      </c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</row>
    <row r="113" spans="1:29" ht="12.75" customHeight="1" x14ac:dyDescent="0.2">
      <c r="A113" s="13"/>
      <c r="B113" s="544" t="s">
        <v>347</v>
      </c>
      <c r="C113" s="513"/>
      <c r="D113" s="83" t="s">
        <v>304</v>
      </c>
      <c r="E113" s="57" t="s">
        <v>305</v>
      </c>
      <c r="F113" s="149">
        <v>0</v>
      </c>
      <c r="G113" s="149">
        <v>0</v>
      </c>
      <c r="H113" s="149">
        <v>0</v>
      </c>
      <c r="I113" s="84"/>
      <c r="J113" s="84"/>
      <c r="K113" s="84"/>
      <c r="L113" s="13"/>
      <c r="M113" s="81">
        <f t="shared" si="0"/>
        <v>0</v>
      </c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58"/>
      <c r="Z113" s="158"/>
      <c r="AA113" s="158"/>
      <c r="AB113" s="158"/>
      <c r="AC113" s="158"/>
    </row>
    <row r="114" spans="1:29" ht="12.75" customHeight="1" x14ac:dyDescent="0.2">
      <c r="A114" s="13"/>
      <c r="B114" s="514"/>
      <c r="C114" s="513"/>
      <c r="D114" s="83" t="s">
        <v>306</v>
      </c>
      <c r="E114" s="57" t="s">
        <v>307</v>
      </c>
      <c r="F114" s="149">
        <v>0</v>
      </c>
      <c r="G114" s="149">
        <v>0</v>
      </c>
      <c r="H114" s="149">
        <v>0</v>
      </c>
      <c r="I114" s="84"/>
      <c r="J114" s="84"/>
      <c r="K114" s="84"/>
      <c r="L114" s="13"/>
      <c r="M114" s="81">
        <f t="shared" si="0"/>
        <v>0</v>
      </c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  <c r="AA114" s="158"/>
      <c r="AB114" s="158"/>
      <c r="AC114" s="158"/>
    </row>
    <row r="115" spans="1:29" ht="12.75" customHeight="1" x14ac:dyDescent="0.2">
      <c r="A115" s="13"/>
      <c r="B115" s="544" t="s">
        <v>348</v>
      </c>
      <c r="C115" s="513"/>
      <c r="D115" s="83" t="s">
        <v>309</v>
      </c>
      <c r="E115" s="57" t="s">
        <v>310</v>
      </c>
      <c r="F115" s="149">
        <v>0</v>
      </c>
      <c r="G115" s="149">
        <v>0</v>
      </c>
      <c r="H115" s="149">
        <v>0</v>
      </c>
      <c r="I115" s="84"/>
      <c r="J115" s="84"/>
      <c r="K115" s="84"/>
      <c r="L115" s="13"/>
      <c r="M115" s="81">
        <f t="shared" si="0"/>
        <v>0</v>
      </c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</row>
    <row r="116" spans="1:29" ht="12.75" customHeight="1" x14ac:dyDescent="0.2">
      <c r="A116" s="13"/>
      <c r="B116" s="514"/>
      <c r="C116" s="513"/>
      <c r="D116" s="83" t="s">
        <v>311</v>
      </c>
      <c r="E116" s="57" t="s">
        <v>312</v>
      </c>
      <c r="F116" s="149">
        <v>0</v>
      </c>
      <c r="G116" s="149">
        <v>0</v>
      </c>
      <c r="H116" s="149">
        <v>0</v>
      </c>
      <c r="I116" s="84"/>
      <c r="J116" s="84"/>
      <c r="K116" s="84"/>
      <c r="L116" s="13"/>
      <c r="M116" s="81">
        <f t="shared" si="0"/>
        <v>0</v>
      </c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</row>
    <row r="117" spans="1:29" ht="12.75" customHeight="1" x14ac:dyDescent="0.2">
      <c r="A117" s="13"/>
      <c r="B117" s="544" t="s">
        <v>349</v>
      </c>
      <c r="C117" s="513"/>
      <c r="D117" s="83" t="s">
        <v>314</v>
      </c>
      <c r="E117" s="57" t="s">
        <v>315</v>
      </c>
      <c r="F117" s="149">
        <v>13</v>
      </c>
      <c r="G117" s="149">
        <v>10</v>
      </c>
      <c r="H117" s="149">
        <v>9</v>
      </c>
      <c r="I117" s="84"/>
      <c r="J117" s="84"/>
      <c r="K117" s="84"/>
      <c r="L117" s="13"/>
      <c r="M117" s="81">
        <f t="shared" si="0"/>
        <v>32</v>
      </c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</row>
    <row r="118" spans="1:29" ht="12.75" customHeight="1" x14ac:dyDescent="0.2">
      <c r="A118" s="13"/>
      <c r="B118" s="514"/>
      <c r="C118" s="513"/>
      <c r="D118" s="83" t="s">
        <v>316</v>
      </c>
      <c r="E118" s="57" t="s">
        <v>317</v>
      </c>
      <c r="F118" s="149">
        <v>130</v>
      </c>
      <c r="G118" s="149">
        <v>100</v>
      </c>
      <c r="H118" s="149">
        <v>90</v>
      </c>
      <c r="I118" s="84"/>
      <c r="J118" s="84"/>
      <c r="K118" s="84"/>
      <c r="L118" s="13"/>
      <c r="M118" s="81">
        <f t="shared" si="0"/>
        <v>320</v>
      </c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</row>
    <row r="119" spans="1:29" ht="12.75" customHeight="1" x14ac:dyDescent="0.2">
      <c r="A119" s="13"/>
      <c r="B119" s="544" t="s">
        <v>350</v>
      </c>
      <c r="C119" s="513"/>
      <c r="D119" s="83" t="s">
        <v>319</v>
      </c>
      <c r="E119" s="57" t="s">
        <v>320</v>
      </c>
      <c r="F119" s="149">
        <v>0</v>
      </c>
      <c r="G119" s="149">
        <v>0</v>
      </c>
      <c r="H119" s="149">
        <v>0</v>
      </c>
      <c r="I119" s="84"/>
      <c r="J119" s="84"/>
      <c r="K119" s="84"/>
      <c r="L119" s="13"/>
      <c r="M119" s="81">
        <f t="shared" si="0"/>
        <v>0</v>
      </c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8"/>
      <c r="AC119" s="158"/>
    </row>
    <row r="120" spans="1:29" ht="12.75" customHeight="1" x14ac:dyDescent="0.2">
      <c r="A120" s="13"/>
      <c r="B120" s="514"/>
      <c r="C120" s="513"/>
      <c r="D120" s="83" t="s">
        <v>321</v>
      </c>
      <c r="E120" s="57" t="s">
        <v>322</v>
      </c>
      <c r="F120" s="149">
        <v>0</v>
      </c>
      <c r="G120" s="149">
        <v>0</v>
      </c>
      <c r="H120" s="149">
        <v>0</v>
      </c>
      <c r="I120" s="84"/>
      <c r="J120" s="84"/>
      <c r="K120" s="84"/>
      <c r="L120" s="13"/>
      <c r="M120" s="81">
        <f t="shared" si="0"/>
        <v>0</v>
      </c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</row>
    <row r="121" spans="1:29" ht="12.75" customHeight="1" x14ac:dyDescent="0.2">
      <c r="A121" s="13"/>
      <c r="B121" s="544" t="s">
        <v>351</v>
      </c>
      <c r="C121" s="513"/>
      <c r="D121" s="83" t="s">
        <v>324</v>
      </c>
      <c r="E121" s="57" t="s">
        <v>325</v>
      </c>
      <c r="F121" s="149">
        <v>1</v>
      </c>
      <c r="G121" s="149">
        <v>0</v>
      </c>
      <c r="H121" s="149">
        <v>0</v>
      </c>
      <c r="I121" s="84"/>
      <c r="J121" s="84"/>
      <c r="K121" s="84"/>
      <c r="L121" s="13"/>
      <c r="M121" s="81">
        <f t="shared" si="0"/>
        <v>1</v>
      </c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</row>
    <row r="122" spans="1:29" ht="12.75" customHeight="1" x14ac:dyDescent="0.2">
      <c r="A122" s="13"/>
      <c r="B122" s="514"/>
      <c r="C122" s="513"/>
      <c r="D122" s="83" t="s">
        <v>326</v>
      </c>
      <c r="E122" s="57" t="s">
        <v>327</v>
      </c>
      <c r="F122" s="149">
        <v>11</v>
      </c>
      <c r="G122" s="149">
        <v>0</v>
      </c>
      <c r="H122" s="149">
        <v>0</v>
      </c>
      <c r="I122" s="84"/>
      <c r="J122" s="84"/>
      <c r="K122" s="84"/>
      <c r="L122" s="13"/>
      <c r="M122" s="81">
        <f t="shared" si="0"/>
        <v>11</v>
      </c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</row>
    <row r="123" spans="1:29" ht="12.75" customHeight="1" x14ac:dyDescent="0.2">
      <c r="A123" s="13"/>
      <c r="B123" s="544" t="s">
        <v>352</v>
      </c>
      <c r="C123" s="513"/>
      <c r="D123" s="83" t="s">
        <v>329</v>
      </c>
      <c r="E123" s="57" t="s">
        <v>330</v>
      </c>
      <c r="F123" s="149">
        <v>0</v>
      </c>
      <c r="G123" s="149">
        <v>0</v>
      </c>
      <c r="H123" s="149">
        <v>0</v>
      </c>
      <c r="I123" s="84"/>
      <c r="J123" s="84"/>
      <c r="K123" s="84"/>
      <c r="L123" s="13"/>
      <c r="M123" s="81">
        <f t="shared" si="0"/>
        <v>0</v>
      </c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</row>
    <row r="124" spans="1:29" ht="12.75" customHeight="1" x14ac:dyDescent="0.2">
      <c r="A124" s="13"/>
      <c r="B124" s="514"/>
      <c r="C124" s="513"/>
      <c r="D124" s="83" t="s">
        <v>331</v>
      </c>
      <c r="E124" s="57" t="s">
        <v>332</v>
      </c>
      <c r="F124" s="149">
        <v>0</v>
      </c>
      <c r="G124" s="149">
        <v>0</v>
      </c>
      <c r="H124" s="149">
        <v>0</v>
      </c>
      <c r="I124" s="84"/>
      <c r="J124" s="84"/>
      <c r="K124" s="84"/>
      <c r="L124" s="13"/>
      <c r="M124" s="81">
        <f t="shared" si="0"/>
        <v>0</v>
      </c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</row>
    <row r="125" spans="1:29" ht="12.75" customHeight="1" x14ac:dyDescent="0.2">
      <c r="A125" s="13"/>
      <c r="B125" s="545">
        <v>7</v>
      </c>
      <c r="C125" s="513"/>
      <c r="D125" s="89" t="s">
        <v>333</v>
      </c>
      <c r="E125" s="90" t="s">
        <v>334</v>
      </c>
      <c r="F125" s="92">
        <f t="shared" ref="F125:K125" si="9">F93+F95+F97+F99+F101+F103+F105+F107+F109+F111+F113+F115+F117+F119</f>
        <v>108</v>
      </c>
      <c r="G125" s="92">
        <f t="shared" si="9"/>
        <v>78</v>
      </c>
      <c r="H125" s="92">
        <f t="shared" si="9"/>
        <v>67</v>
      </c>
      <c r="I125" s="92">
        <f t="shared" si="9"/>
        <v>0</v>
      </c>
      <c r="J125" s="92">
        <f t="shared" si="9"/>
        <v>0</v>
      </c>
      <c r="K125" s="92">
        <f t="shared" si="9"/>
        <v>0</v>
      </c>
      <c r="L125" s="13"/>
      <c r="M125" s="81">
        <f t="shared" si="0"/>
        <v>253</v>
      </c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</row>
    <row r="126" spans="1:29" ht="12.75" customHeight="1" x14ac:dyDescent="0.2">
      <c r="A126" s="13"/>
      <c r="B126" s="514"/>
      <c r="C126" s="514"/>
      <c r="D126" s="89" t="s">
        <v>335</v>
      </c>
      <c r="E126" s="90" t="s">
        <v>336</v>
      </c>
      <c r="F126" s="92">
        <f t="shared" ref="F126:K126" si="10">+F94+F96+F98+F100+F102+F104+F106+F108+F110+F112+F114+F116+F118+F120</f>
        <v>2092</v>
      </c>
      <c r="G126" s="92">
        <f t="shared" si="10"/>
        <v>1530</v>
      </c>
      <c r="H126" s="92">
        <f t="shared" si="10"/>
        <v>1153</v>
      </c>
      <c r="I126" s="92">
        <f t="shared" si="10"/>
        <v>0</v>
      </c>
      <c r="J126" s="92">
        <f t="shared" si="10"/>
        <v>0</v>
      </c>
      <c r="K126" s="92">
        <f t="shared" si="10"/>
        <v>0</v>
      </c>
      <c r="L126" s="13"/>
      <c r="M126" s="81">
        <f t="shared" si="0"/>
        <v>4775</v>
      </c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</row>
    <row r="127" spans="1:29" ht="12.75" customHeight="1" x14ac:dyDescent="0.2">
      <c r="A127" s="13"/>
      <c r="B127" s="544" t="s">
        <v>353</v>
      </c>
      <c r="C127" s="541" t="s">
        <v>354</v>
      </c>
      <c r="D127" s="83" t="s">
        <v>257</v>
      </c>
      <c r="E127" s="57" t="s">
        <v>258</v>
      </c>
      <c r="F127" s="145">
        <v>0</v>
      </c>
      <c r="G127" s="145">
        <v>0</v>
      </c>
      <c r="H127" s="145">
        <v>0</v>
      </c>
      <c r="I127" s="84"/>
      <c r="J127" s="84"/>
      <c r="K127" s="84"/>
      <c r="L127" s="13"/>
      <c r="M127" s="81">
        <f t="shared" si="0"/>
        <v>0</v>
      </c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</row>
    <row r="128" spans="1:29" ht="12.75" customHeight="1" x14ac:dyDescent="0.2">
      <c r="A128" s="13"/>
      <c r="B128" s="513"/>
      <c r="C128" s="513"/>
      <c r="D128" s="83" t="s">
        <v>259</v>
      </c>
      <c r="E128" s="57" t="s">
        <v>260</v>
      </c>
      <c r="F128" s="145">
        <v>0</v>
      </c>
      <c r="G128" s="145">
        <v>0</v>
      </c>
      <c r="H128" s="145">
        <v>0</v>
      </c>
      <c r="I128" s="84"/>
      <c r="J128" s="84"/>
      <c r="K128" s="84"/>
      <c r="L128" s="13"/>
      <c r="M128" s="81">
        <f t="shared" si="0"/>
        <v>0</v>
      </c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</row>
    <row r="129" spans="1:29" ht="12.75" customHeight="1" x14ac:dyDescent="0.2">
      <c r="A129" s="13"/>
      <c r="B129" s="513"/>
      <c r="C129" s="513"/>
      <c r="D129" s="83" t="s">
        <v>261</v>
      </c>
      <c r="E129" s="57" t="s">
        <v>262</v>
      </c>
      <c r="F129" s="145">
        <v>0</v>
      </c>
      <c r="G129" s="145">
        <v>0</v>
      </c>
      <c r="H129" s="145">
        <v>0</v>
      </c>
      <c r="I129" s="84"/>
      <c r="J129" s="84"/>
      <c r="K129" s="84"/>
      <c r="L129" s="13"/>
      <c r="M129" s="81">
        <f t="shared" si="0"/>
        <v>0</v>
      </c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</row>
    <row r="130" spans="1:29" ht="12.75" customHeight="1" x14ac:dyDescent="0.2">
      <c r="A130" s="13"/>
      <c r="B130" s="514"/>
      <c r="C130" s="513"/>
      <c r="D130" s="83" t="s">
        <v>263</v>
      </c>
      <c r="E130" s="57" t="s">
        <v>264</v>
      </c>
      <c r="F130" s="145">
        <v>0</v>
      </c>
      <c r="G130" s="145">
        <v>0</v>
      </c>
      <c r="H130" s="145">
        <v>0</v>
      </c>
      <c r="I130" s="84"/>
      <c r="J130" s="84"/>
      <c r="K130" s="84"/>
      <c r="L130" s="13"/>
      <c r="M130" s="81">
        <f t="shared" si="0"/>
        <v>0</v>
      </c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</row>
    <row r="131" spans="1:29" ht="12.75" customHeight="1" x14ac:dyDescent="0.2">
      <c r="A131" s="13"/>
      <c r="B131" s="544" t="s">
        <v>355</v>
      </c>
      <c r="C131" s="513"/>
      <c r="D131" s="83" t="s">
        <v>266</v>
      </c>
      <c r="E131" s="57" t="s">
        <v>267</v>
      </c>
      <c r="F131" s="145">
        <v>1</v>
      </c>
      <c r="G131" s="145">
        <v>2</v>
      </c>
      <c r="H131" s="145">
        <v>1</v>
      </c>
      <c r="I131" s="84"/>
      <c r="J131" s="84"/>
      <c r="K131" s="84"/>
      <c r="L131" s="13"/>
      <c r="M131" s="81">
        <f t="shared" si="0"/>
        <v>4</v>
      </c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</row>
    <row r="132" spans="1:29" ht="12.75" customHeight="1" x14ac:dyDescent="0.2">
      <c r="A132" s="13"/>
      <c r="B132" s="514"/>
      <c r="C132" s="513"/>
      <c r="D132" s="83" t="s">
        <v>268</v>
      </c>
      <c r="E132" s="57" t="s">
        <v>269</v>
      </c>
      <c r="F132" s="145">
        <v>150</v>
      </c>
      <c r="G132" s="145">
        <v>250</v>
      </c>
      <c r="H132" s="145">
        <v>150</v>
      </c>
      <c r="I132" s="84"/>
      <c r="J132" s="84"/>
      <c r="K132" s="84"/>
      <c r="L132" s="13"/>
      <c r="M132" s="81">
        <f t="shared" si="0"/>
        <v>550</v>
      </c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</row>
    <row r="133" spans="1:29" ht="12.75" customHeight="1" x14ac:dyDescent="0.2">
      <c r="A133" s="13"/>
      <c r="B133" s="544" t="s">
        <v>356</v>
      </c>
      <c r="C133" s="513"/>
      <c r="D133" s="83" t="s">
        <v>271</v>
      </c>
      <c r="E133" s="57" t="s">
        <v>272</v>
      </c>
      <c r="F133" s="145">
        <v>1</v>
      </c>
      <c r="G133" s="145">
        <v>2</v>
      </c>
      <c r="H133" s="145">
        <v>1</v>
      </c>
      <c r="I133" s="84"/>
      <c r="J133" s="84"/>
      <c r="K133" s="84"/>
      <c r="L133" s="13"/>
      <c r="M133" s="81">
        <f t="shared" si="0"/>
        <v>4</v>
      </c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</row>
    <row r="134" spans="1:29" ht="12.75" customHeight="1" x14ac:dyDescent="0.2">
      <c r="A134" s="13"/>
      <c r="B134" s="514"/>
      <c r="C134" s="513"/>
      <c r="D134" s="83" t="s">
        <v>273</v>
      </c>
      <c r="E134" s="57" t="s">
        <v>274</v>
      </c>
      <c r="F134" s="145">
        <v>150</v>
      </c>
      <c r="G134" s="145">
        <v>250</v>
      </c>
      <c r="H134" s="145">
        <v>150</v>
      </c>
      <c r="I134" s="84"/>
      <c r="J134" s="84"/>
      <c r="K134" s="84"/>
      <c r="L134" s="13"/>
      <c r="M134" s="81">
        <f t="shared" si="0"/>
        <v>550</v>
      </c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</row>
    <row r="135" spans="1:29" ht="12.75" customHeight="1" x14ac:dyDescent="0.2">
      <c r="A135" s="13"/>
      <c r="B135" s="544" t="s">
        <v>357</v>
      </c>
      <c r="C135" s="513"/>
      <c r="D135" s="83" t="s">
        <v>276</v>
      </c>
      <c r="E135" s="57" t="s">
        <v>277</v>
      </c>
      <c r="F135" s="145">
        <v>0</v>
      </c>
      <c r="G135" s="145">
        <v>0</v>
      </c>
      <c r="H135" s="145">
        <v>0</v>
      </c>
      <c r="I135" s="84"/>
      <c r="J135" s="84"/>
      <c r="K135" s="84"/>
      <c r="L135" s="13"/>
      <c r="M135" s="81">
        <f t="shared" si="0"/>
        <v>0</v>
      </c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</row>
    <row r="136" spans="1:29" ht="12.75" customHeight="1" x14ac:dyDescent="0.2">
      <c r="A136" s="13"/>
      <c r="B136" s="514"/>
      <c r="C136" s="513"/>
      <c r="D136" s="83" t="s">
        <v>278</v>
      </c>
      <c r="E136" s="57" t="s">
        <v>279</v>
      </c>
      <c r="F136" s="145">
        <v>0</v>
      </c>
      <c r="G136" s="145">
        <v>0</v>
      </c>
      <c r="H136" s="145">
        <v>0</v>
      </c>
      <c r="I136" s="84"/>
      <c r="J136" s="84"/>
      <c r="K136" s="84"/>
      <c r="L136" s="13"/>
      <c r="M136" s="81">
        <f t="shared" si="0"/>
        <v>0</v>
      </c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</row>
    <row r="137" spans="1:29" ht="12.75" customHeight="1" x14ac:dyDescent="0.2">
      <c r="A137" s="13"/>
      <c r="B137" s="544" t="s">
        <v>358</v>
      </c>
      <c r="C137" s="513"/>
      <c r="D137" s="83" t="s">
        <v>281</v>
      </c>
      <c r="E137" s="57" t="s">
        <v>282</v>
      </c>
      <c r="F137" s="145">
        <v>0</v>
      </c>
      <c r="G137" s="145">
        <v>0</v>
      </c>
      <c r="H137" s="145">
        <v>0</v>
      </c>
      <c r="I137" s="84"/>
      <c r="J137" s="84"/>
      <c r="K137" s="84"/>
      <c r="L137" s="13"/>
      <c r="M137" s="81">
        <f t="shared" si="0"/>
        <v>0</v>
      </c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</row>
    <row r="138" spans="1:29" ht="12.75" customHeight="1" x14ac:dyDescent="0.2">
      <c r="A138" s="13"/>
      <c r="B138" s="514"/>
      <c r="C138" s="513"/>
      <c r="D138" s="83" t="s">
        <v>283</v>
      </c>
      <c r="E138" s="57" t="s">
        <v>284</v>
      </c>
      <c r="F138" s="145">
        <v>0</v>
      </c>
      <c r="G138" s="145">
        <v>0</v>
      </c>
      <c r="H138" s="145">
        <v>0</v>
      </c>
      <c r="I138" s="84"/>
      <c r="J138" s="84"/>
      <c r="K138" s="84"/>
      <c r="L138" s="13"/>
      <c r="M138" s="81">
        <f t="shared" si="0"/>
        <v>0</v>
      </c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</row>
    <row r="139" spans="1:29" ht="12.75" customHeight="1" x14ac:dyDescent="0.2">
      <c r="A139" s="13"/>
      <c r="B139" s="544" t="s">
        <v>359</v>
      </c>
      <c r="C139" s="513"/>
      <c r="D139" s="83" t="s">
        <v>286</v>
      </c>
      <c r="E139" s="57" t="s">
        <v>287</v>
      </c>
      <c r="F139" s="145">
        <v>0</v>
      </c>
      <c r="G139" s="145">
        <v>0</v>
      </c>
      <c r="H139" s="145">
        <v>0</v>
      </c>
      <c r="I139" s="84"/>
      <c r="J139" s="84"/>
      <c r="K139" s="84"/>
      <c r="L139" s="13"/>
      <c r="M139" s="81">
        <f t="shared" si="0"/>
        <v>0</v>
      </c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</row>
    <row r="140" spans="1:29" ht="12.75" customHeight="1" x14ac:dyDescent="0.2">
      <c r="A140" s="13"/>
      <c r="B140" s="514"/>
      <c r="C140" s="513"/>
      <c r="D140" s="83" t="s">
        <v>288</v>
      </c>
      <c r="E140" s="57" t="s">
        <v>289</v>
      </c>
      <c r="F140" s="145">
        <v>0</v>
      </c>
      <c r="G140" s="145">
        <v>0</v>
      </c>
      <c r="H140" s="145">
        <v>0</v>
      </c>
      <c r="I140" s="84"/>
      <c r="J140" s="84"/>
      <c r="K140" s="84"/>
      <c r="L140" s="13"/>
      <c r="M140" s="81">
        <f t="shared" si="0"/>
        <v>0</v>
      </c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</row>
    <row r="141" spans="1:29" ht="12.75" customHeight="1" x14ac:dyDescent="0.2">
      <c r="A141" s="13"/>
      <c r="B141" s="544" t="s">
        <v>360</v>
      </c>
      <c r="C141" s="513"/>
      <c r="D141" s="83" t="s">
        <v>291</v>
      </c>
      <c r="E141" s="57" t="s">
        <v>287</v>
      </c>
      <c r="F141" s="145">
        <v>0</v>
      </c>
      <c r="G141" s="145">
        <v>0</v>
      </c>
      <c r="H141" s="145">
        <v>0</v>
      </c>
      <c r="I141" s="84"/>
      <c r="J141" s="84"/>
      <c r="K141" s="84"/>
      <c r="L141" s="13"/>
      <c r="M141" s="81">
        <f t="shared" si="0"/>
        <v>0</v>
      </c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</row>
    <row r="142" spans="1:29" ht="12.75" customHeight="1" x14ac:dyDescent="0.2">
      <c r="A142" s="13"/>
      <c r="B142" s="514"/>
      <c r="C142" s="513"/>
      <c r="D142" s="83" t="s">
        <v>292</v>
      </c>
      <c r="E142" s="57" t="s">
        <v>289</v>
      </c>
      <c r="F142" s="145">
        <v>0</v>
      </c>
      <c r="G142" s="145">
        <v>0</v>
      </c>
      <c r="H142" s="145">
        <v>0</v>
      </c>
      <c r="I142" s="84"/>
      <c r="J142" s="84"/>
      <c r="K142" s="84"/>
      <c r="L142" s="13"/>
      <c r="M142" s="81">
        <f t="shared" si="0"/>
        <v>0</v>
      </c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</row>
    <row r="143" spans="1:29" ht="12.75" customHeight="1" x14ac:dyDescent="0.2">
      <c r="A143" s="13"/>
      <c r="B143" s="544" t="s">
        <v>361</v>
      </c>
      <c r="C143" s="513"/>
      <c r="D143" s="83" t="s">
        <v>294</v>
      </c>
      <c r="E143" s="57" t="s">
        <v>295</v>
      </c>
      <c r="F143" s="145">
        <v>0</v>
      </c>
      <c r="G143" s="145">
        <v>0</v>
      </c>
      <c r="H143" s="145">
        <v>0</v>
      </c>
      <c r="I143" s="84"/>
      <c r="J143" s="84"/>
      <c r="K143" s="84"/>
      <c r="L143" s="13"/>
      <c r="M143" s="81">
        <f t="shared" si="0"/>
        <v>0</v>
      </c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</row>
    <row r="144" spans="1:29" ht="12.75" customHeight="1" x14ac:dyDescent="0.2">
      <c r="A144" s="13"/>
      <c r="B144" s="514"/>
      <c r="C144" s="513"/>
      <c r="D144" s="83" t="s">
        <v>296</v>
      </c>
      <c r="E144" s="57" t="s">
        <v>297</v>
      </c>
      <c r="F144" s="145">
        <v>0</v>
      </c>
      <c r="G144" s="145">
        <v>0</v>
      </c>
      <c r="H144" s="145">
        <v>0</v>
      </c>
      <c r="I144" s="84"/>
      <c r="J144" s="84"/>
      <c r="K144" s="84"/>
      <c r="L144" s="13"/>
      <c r="M144" s="81">
        <f t="shared" si="0"/>
        <v>0</v>
      </c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</row>
    <row r="145" spans="1:29" ht="12.75" customHeight="1" x14ac:dyDescent="0.2">
      <c r="A145" s="13"/>
      <c r="B145" s="544" t="s">
        <v>362</v>
      </c>
      <c r="C145" s="513"/>
      <c r="D145" s="83" t="s">
        <v>299</v>
      </c>
      <c r="E145" s="57" t="s">
        <v>300</v>
      </c>
      <c r="F145" s="145">
        <v>0</v>
      </c>
      <c r="G145" s="145">
        <v>0</v>
      </c>
      <c r="H145" s="145">
        <v>0</v>
      </c>
      <c r="I145" s="84"/>
      <c r="J145" s="84"/>
      <c r="K145" s="84"/>
      <c r="L145" s="13"/>
      <c r="M145" s="81">
        <f t="shared" si="0"/>
        <v>0</v>
      </c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</row>
    <row r="146" spans="1:29" ht="12.75" customHeight="1" x14ac:dyDescent="0.2">
      <c r="A146" s="13"/>
      <c r="B146" s="514"/>
      <c r="C146" s="513"/>
      <c r="D146" s="83" t="s">
        <v>301</v>
      </c>
      <c r="E146" s="57" t="s">
        <v>302</v>
      </c>
      <c r="F146" s="145">
        <v>0</v>
      </c>
      <c r="G146" s="145">
        <v>0</v>
      </c>
      <c r="H146" s="145">
        <v>0</v>
      </c>
      <c r="I146" s="84"/>
      <c r="J146" s="84"/>
      <c r="K146" s="84"/>
      <c r="L146" s="13"/>
      <c r="M146" s="81">
        <f t="shared" si="0"/>
        <v>0</v>
      </c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</row>
    <row r="147" spans="1:29" ht="12.75" customHeight="1" x14ac:dyDescent="0.2">
      <c r="A147" s="13"/>
      <c r="B147" s="544" t="s">
        <v>363</v>
      </c>
      <c r="C147" s="513"/>
      <c r="D147" s="83" t="s">
        <v>304</v>
      </c>
      <c r="E147" s="57" t="s">
        <v>305</v>
      </c>
      <c r="F147" s="145">
        <v>0</v>
      </c>
      <c r="G147" s="145">
        <v>0</v>
      </c>
      <c r="H147" s="145">
        <v>0</v>
      </c>
      <c r="I147" s="84"/>
      <c r="J147" s="84"/>
      <c r="K147" s="84"/>
      <c r="L147" s="13"/>
      <c r="M147" s="81">
        <f t="shared" si="0"/>
        <v>0</v>
      </c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</row>
    <row r="148" spans="1:29" ht="12.75" customHeight="1" x14ac:dyDescent="0.2">
      <c r="A148" s="13"/>
      <c r="B148" s="514"/>
      <c r="C148" s="513"/>
      <c r="D148" s="83" t="s">
        <v>306</v>
      </c>
      <c r="E148" s="57" t="s">
        <v>307</v>
      </c>
      <c r="F148" s="145">
        <v>0</v>
      </c>
      <c r="G148" s="145">
        <v>0</v>
      </c>
      <c r="H148" s="145">
        <v>0</v>
      </c>
      <c r="I148" s="84"/>
      <c r="J148" s="84"/>
      <c r="K148" s="84"/>
      <c r="L148" s="13"/>
      <c r="M148" s="81">
        <f t="shared" si="0"/>
        <v>0</v>
      </c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</row>
    <row r="149" spans="1:29" ht="12.75" customHeight="1" x14ac:dyDescent="0.2">
      <c r="A149" s="13"/>
      <c r="B149" s="544" t="s">
        <v>364</v>
      </c>
      <c r="C149" s="513"/>
      <c r="D149" s="83" t="s">
        <v>309</v>
      </c>
      <c r="E149" s="57" t="s">
        <v>310</v>
      </c>
      <c r="F149" s="145">
        <v>0</v>
      </c>
      <c r="G149" s="145">
        <v>0</v>
      </c>
      <c r="H149" s="145">
        <v>0</v>
      </c>
      <c r="I149" s="84"/>
      <c r="J149" s="84"/>
      <c r="K149" s="84"/>
      <c r="L149" s="13"/>
      <c r="M149" s="81">
        <f t="shared" si="0"/>
        <v>0</v>
      </c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</row>
    <row r="150" spans="1:29" ht="12.75" customHeight="1" x14ac:dyDescent="0.2">
      <c r="A150" s="13"/>
      <c r="B150" s="514"/>
      <c r="C150" s="513"/>
      <c r="D150" s="83" t="s">
        <v>311</v>
      </c>
      <c r="E150" s="57" t="s">
        <v>312</v>
      </c>
      <c r="F150" s="145">
        <v>0</v>
      </c>
      <c r="G150" s="145">
        <v>0</v>
      </c>
      <c r="H150" s="145">
        <v>0</v>
      </c>
      <c r="I150" s="84"/>
      <c r="J150" s="84"/>
      <c r="K150" s="84"/>
      <c r="L150" s="13"/>
      <c r="M150" s="81">
        <f t="shared" si="0"/>
        <v>0</v>
      </c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</row>
    <row r="151" spans="1:29" ht="12.75" customHeight="1" x14ac:dyDescent="0.2">
      <c r="A151" s="13"/>
      <c r="B151" s="544" t="s">
        <v>365</v>
      </c>
      <c r="C151" s="513"/>
      <c r="D151" s="83" t="s">
        <v>314</v>
      </c>
      <c r="E151" s="57" t="s">
        <v>315</v>
      </c>
      <c r="F151" s="145">
        <v>1</v>
      </c>
      <c r="G151" s="145">
        <v>2</v>
      </c>
      <c r="H151" s="145">
        <v>1</v>
      </c>
      <c r="I151" s="84"/>
      <c r="J151" s="84"/>
      <c r="K151" s="84"/>
      <c r="L151" s="13"/>
      <c r="M151" s="81">
        <f t="shared" si="0"/>
        <v>4</v>
      </c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</row>
    <row r="152" spans="1:29" ht="12.75" customHeight="1" x14ac:dyDescent="0.2">
      <c r="A152" s="13"/>
      <c r="B152" s="514"/>
      <c r="C152" s="513"/>
      <c r="D152" s="83" t="s">
        <v>316</v>
      </c>
      <c r="E152" s="57" t="s">
        <v>317</v>
      </c>
      <c r="F152" s="145">
        <v>150</v>
      </c>
      <c r="G152" s="145">
        <v>250</v>
      </c>
      <c r="H152" s="145">
        <v>150</v>
      </c>
      <c r="I152" s="84"/>
      <c r="J152" s="84"/>
      <c r="K152" s="84"/>
      <c r="L152" s="13"/>
      <c r="M152" s="81">
        <f t="shared" si="0"/>
        <v>550</v>
      </c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</row>
    <row r="153" spans="1:29" ht="12.75" customHeight="1" x14ac:dyDescent="0.2">
      <c r="A153" s="13"/>
      <c r="B153" s="544" t="s">
        <v>366</v>
      </c>
      <c r="C153" s="513"/>
      <c r="D153" s="83" t="s">
        <v>319</v>
      </c>
      <c r="E153" s="57" t="s">
        <v>320</v>
      </c>
      <c r="F153" s="145">
        <v>0</v>
      </c>
      <c r="G153" s="145">
        <v>0</v>
      </c>
      <c r="H153" s="145">
        <v>0</v>
      </c>
      <c r="I153" s="84"/>
      <c r="J153" s="84"/>
      <c r="K153" s="84"/>
      <c r="L153" s="13"/>
      <c r="M153" s="81">
        <f t="shared" si="0"/>
        <v>0</v>
      </c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</row>
    <row r="154" spans="1:29" ht="12.75" customHeight="1" x14ac:dyDescent="0.2">
      <c r="A154" s="13"/>
      <c r="B154" s="514"/>
      <c r="C154" s="513"/>
      <c r="D154" s="83" t="s">
        <v>321</v>
      </c>
      <c r="E154" s="57" t="s">
        <v>322</v>
      </c>
      <c r="F154" s="145">
        <v>0</v>
      </c>
      <c r="G154" s="145">
        <v>0</v>
      </c>
      <c r="H154" s="145">
        <v>0</v>
      </c>
      <c r="I154" s="84"/>
      <c r="J154" s="84"/>
      <c r="K154" s="84"/>
      <c r="L154" s="13"/>
      <c r="M154" s="81">
        <f t="shared" si="0"/>
        <v>0</v>
      </c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</row>
    <row r="155" spans="1:29" ht="12.75" customHeight="1" x14ac:dyDescent="0.2">
      <c r="A155" s="13"/>
      <c r="B155" s="544" t="s">
        <v>367</v>
      </c>
      <c r="C155" s="513"/>
      <c r="D155" s="83" t="s">
        <v>324</v>
      </c>
      <c r="E155" s="57" t="s">
        <v>325</v>
      </c>
      <c r="F155" s="145">
        <v>0</v>
      </c>
      <c r="G155" s="145">
        <v>0</v>
      </c>
      <c r="H155" s="145">
        <v>0</v>
      </c>
      <c r="I155" s="84"/>
      <c r="J155" s="84"/>
      <c r="K155" s="84"/>
      <c r="L155" s="13"/>
      <c r="M155" s="81">
        <f t="shared" si="0"/>
        <v>0</v>
      </c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</row>
    <row r="156" spans="1:29" ht="12.75" customHeight="1" x14ac:dyDescent="0.2">
      <c r="A156" s="13"/>
      <c r="B156" s="514"/>
      <c r="C156" s="513"/>
      <c r="D156" s="83" t="s">
        <v>326</v>
      </c>
      <c r="E156" s="57" t="s">
        <v>327</v>
      </c>
      <c r="F156" s="145">
        <v>0</v>
      </c>
      <c r="G156" s="145">
        <v>0</v>
      </c>
      <c r="H156" s="145">
        <v>0</v>
      </c>
      <c r="I156" s="84"/>
      <c r="J156" s="84"/>
      <c r="K156" s="84"/>
      <c r="L156" s="13"/>
      <c r="M156" s="81">
        <f t="shared" si="0"/>
        <v>0</v>
      </c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</row>
    <row r="157" spans="1:29" ht="12.75" customHeight="1" x14ac:dyDescent="0.2">
      <c r="A157" s="13"/>
      <c r="B157" s="544" t="s">
        <v>368</v>
      </c>
      <c r="C157" s="513"/>
      <c r="D157" s="83" t="s">
        <v>329</v>
      </c>
      <c r="E157" s="57" t="s">
        <v>330</v>
      </c>
      <c r="F157" s="145">
        <v>0</v>
      </c>
      <c r="G157" s="145">
        <v>0</v>
      </c>
      <c r="H157" s="145">
        <v>0</v>
      </c>
      <c r="I157" s="84"/>
      <c r="J157" s="84"/>
      <c r="K157" s="84"/>
      <c r="L157" s="13"/>
      <c r="M157" s="81">
        <f t="shared" si="0"/>
        <v>0</v>
      </c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</row>
    <row r="158" spans="1:29" ht="12.75" customHeight="1" x14ac:dyDescent="0.2">
      <c r="A158" s="13"/>
      <c r="B158" s="514"/>
      <c r="C158" s="513"/>
      <c r="D158" s="83" t="s">
        <v>331</v>
      </c>
      <c r="E158" s="57" t="s">
        <v>332</v>
      </c>
      <c r="F158" s="145">
        <v>0</v>
      </c>
      <c r="G158" s="145">
        <v>0</v>
      </c>
      <c r="H158" s="145">
        <v>0</v>
      </c>
      <c r="I158" s="84"/>
      <c r="J158" s="84"/>
      <c r="K158" s="84"/>
      <c r="L158" s="13"/>
      <c r="M158" s="81">
        <f t="shared" si="0"/>
        <v>0</v>
      </c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</row>
    <row r="159" spans="1:29" ht="12.75" customHeight="1" x14ac:dyDescent="0.2">
      <c r="A159" s="13"/>
      <c r="B159" s="538">
        <v>8</v>
      </c>
      <c r="C159" s="513"/>
      <c r="D159" s="89" t="s">
        <v>333</v>
      </c>
      <c r="E159" s="90" t="s">
        <v>334</v>
      </c>
      <c r="F159" s="92">
        <f t="shared" ref="F159:K159" si="11">F127+F129+F131+F133+F135+F137+F139+F141+F143+F145+F147+F149+F151+F153</f>
        <v>3</v>
      </c>
      <c r="G159" s="92">
        <f t="shared" si="11"/>
        <v>6</v>
      </c>
      <c r="H159" s="92">
        <f t="shared" si="11"/>
        <v>3</v>
      </c>
      <c r="I159" s="92">
        <f t="shared" si="11"/>
        <v>0</v>
      </c>
      <c r="J159" s="92">
        <f t="shared" si="11"/>
        <v>0</v>
      </c>
      <c r="K159" s="92">
        <f t="shared" si="11"/>
        <v>0</v>
      </c>
      <c r="L159" s="13"/>
      <c r="M159" s="81">
        <f t="shared" si="0"/>
        <v>12</v>
      </c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</row>
    <row r="160" spans="1:29" ht="12.75" customHeight="1" x14ac:dyDescent="0.2">
      <c r="A160" s="13"/>
      <c r="B160" s="514"/>
      <c r="C160" s="514"/>
      <c r="D160" s="89" t="s">
        <v>335</v>
      </c>
      <c r="E160" s="90" t="s">
        <v>336</v>
      </c>
      <c r="F160" s="92">
        <f t="shared" ref="F160:K160" si="12">+F128+F130+F132+F134+F136+F138+F140+F142+F144+F146+F148+F150+F152+F154</f>
        <v>450</v>
      </c>
      <c r="G160" s="92">
        <f t="shared" si="12"/>
        <v>750</v>
      </c>
      <c r="H160" s="92">
        <f t="shared" si="12"/>
        <v>450</v>
      </c>
      <c r="I160" s="92">
        <f t="shared" si="12"/>
        <v>0</v>
      </c>
      <c r="J160" s="92">
        <f t="shared" si="12"/>
        <v>0</v>
      </c>
      <c r="K160" s="92">
        <f t="shared" si="12"/>
        <v>0</v>
      </c>
      <c r="L160" s="13"/>
      <c r="M160" s="81">
        <f t="shared" si="0"/>
        <v>1650</v>
      </c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</row>
    <row r="161" spans="1:29" ht="12.75" customHeight="1" x14ac:dyDescent="0.2">
      <c r="A161" s="13"/>
      <c r="B161" s="542" t="s">
        <v>369</v>
      </c>
      <c r="C161" s="541" t="s">
        <v>370</v>
      </c>
      <c r="D161" s="83" t="s">
        <v>371</v>
      </c>
      <c r="E161" s="57" t="s">
        <v>372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</row>
    <row r="162" spans="1:29" ht="12.75" customHeight="1" x14ac:dyDescent="0.2">
      <c r="A162" s="13"/>
      <c r="B162" s="514"/>
      <c r="C162" s="513"/>
      <c r="D162" s="83" t="s">
        <v>373</v>
      </c>
      <c r="E162" s="57" t="s">
        <v>374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</row>
    <row r="163" spans="1:29" ht="12.75" customHeight="1" x14ac:dyDescent="0.2">
      <c r="A163" s="13"/>
      <c r="B163" s="542" t="s">
        <v>375</v>
      </c>
      <c r="C163" s="513"/>
      <c r="D163" s="83" t="s">
        <v>376</v>
      </c>
      <c r="E163" s="57" t="s">
        <v>377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</row>
    <row r="164" spans="1:29" ht="12.75" customHeight="1" x14ac:dyDescent="0.2">
      <c r="A164" s="13"/>
      <c r="B164" s="514"/>
      <c r="C164" s="513"/>
      <c r="D164" s="83" t="s">
        <v>378</v>
      </c>
      <c r="E164" s="57" t="s">
        <v>379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</row>
    <row r="165" spans="1:29" ht="12.75" customHeight="1" x14ac:dyDescent="0.2">
      <c r="A165" s="13"/>
      <c r="B165" s="542" t="s">
        <v>380</v>
      </c>
      <c r="C165" s="513"/>
      <c r="D165" s="83" t="s">
        <v>381</v>
      </c>
      <c r="E165" s="57" t="s">
        <v>382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</row>
    <row r="166" spans="1:29" ht="12.75" customHeight="1" x14ac:dyDescent="0.2">
      <c r="A166" s="13"/>
      <c r="B166" s="514"/>
      <c r="C166" s="513"/>
      <c r="D166" s="83" t="s">
        <v>383</v>
      </c>
      <c r="E166" s="57" t="s">
        <v>384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</row>
    <row r="167" spans="1:29" ht="12.75" customHeight="1" x14ac:dyDescent="0.2">
      <c r="A167" s="13"/>
      <c r="B167" s="542" t="s">
        <v>385</v>
      </c>
      <c r="C167" s="513"/>
      <c r="D167" s="83" t="s">
        <v>386</v>
      </c>
      <c r="E167" s="57" t="s">
        <v>387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</row>
    <row r="168" spans="1:29" ht="12.75" customHeight="1" x14ac:dyDescent="0.2">
      <c r="A168" s="13"/>
      <c r="B168" s="514"/>
      <c r="C168" s="513"/>
      <c r="D168" s="83" t="s">
        <v>388</v>
      </c>
      <c r="E168" s="57" t="s">
        <v>389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</row>
    <row r="169" spans="1:29" ht="12.75" customHeight="1" x14ac:dyDescent="0.2">
      <c r="A169" s="13"/>
      <c r="B169" s="542" t="s">
        <v>390</v>
      </c>
      <c r="C169" s="513"/>
      <c r="D169" s="83" t="s">
        <v>391</v>
      </c>
      <c r="E169" s="57" t="s">
        <v>392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</row>
    <row r="170" spans="1:29" ht="12.75" customHeight="1" x14ac:dyDescent="0.2">
      <c r="A170" s="13"/>
      <c r="B170" s="514"/>
      <c r="C170" s="513"/>
      <c r="D170" s="83" t="s">
        <v>393</v>
      </c>
      <c r="E170" s="57" t="s">
        <v>394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</row>
    <row r="171" spans="1:29" ht="12.75" customHeight="1" x14ac:dyDescent="0.2">
      <c r="A171" s="13"/>
      <c r="B171" s="542" t="s">
        <v>395</v>
      </c>
      <c r="C171" s="513"/>
      <c r="D171" s="83" t="s">
        <v>396</v>
      </c>
      <c r="E171" s="57" t="s">
        <v>397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</row>
    <row r="172" spans="1:29" ht="12.75" customHeight="1" x14ac:dyDescent="0.2">
      <c r="A172" s="13"/>
      <c r="B172" s="514"/>
      <c r="C172" s="513"/>
      <c r="D172" s="83" t="s">
        <v>398</v>
      </c>
      <c r="E172" s="57" t="s">
        <v>399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</row>
    <row r="173" spans="1:29" ht="12.75" customHeight="1" x14ac:dyDescent="0.2">
      <c r="A173" s="13"/>
      <c r="B173" s="542" t="s">
        <v>400</v>
      </c>
      <c r="C173" s="513"/>
      <c r="D173" s="83" t="s">
        <v>401</v>
      </c>
      <c r="E173" s="57" t="s">
        <v>402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</row>
    <row r="174" spans="1:29" ht="12.75" customHeight="1" x14ac:dyDescent="0.2">
      <c r="A174" s="13"/>
      <c r="B174" s="514"/>
      <c r="C174" s="513"/>
      <c r="D174" s="83" t="s">
        <v>403</v>
      </c>
      <c r="E174" s="57" t="s">
        <v>404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</row>
    <row r="175" spans="1:29" ht="12.75" customHeight="1" x14ac:dyDescent="0.2">
      <c r="A175" s="13"/>
      <c r="B175" s="542" t="s">
        <v>405</v>
      </c>
      <c r="C175" s="513"/>
      <c r="D175" s="83" t="s">
        <v>406</v>
      </c>
      <c r="E175" s="57" t="s">
        <v>407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</row>
    <row r="176" spans="1:29" ht="12.75" customHeight="1" x14ac:dyDescent="0.2">
      <c r="A176" s="13"/>
      <c r="B176" s="514"/>
      <c r="C176" s="513"/>
      <c r="D176" s="83" t="s">
        <v>408</v>
      </c>
      <c r="E176" s="57" t="s">
        <v>409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</row>
    <row r="177" spans="1:29" ht="12.75" customHeight="1" x14ac:dyDescent="0.2">
      <c r="A177" s="13"/>
      <c r="B177" s="538">
        <v>9</v>
      </c>
      <c r="C177" s="513"/>
      <c r="D177" s="89" t="s">
        <v>333</v>
      </c>
      <c r="E177" s="90" t="s">
        <v>410</v>
      </c>
      <c r="F177" s="115">
        <v>260</v>
      </c>
      <c r="G177" s="115">
        <v>595</v>
      </c>
      <c r="H177" s="115">
        <v>260</v>
      </c>
      <c r="I177" s="116">
        <f t="shared" ref="I177:K177" si="13">I161+I163+I165+I167+I169+I171+I173+I175</f>
        <v>0</v>
      </c>
      <c r="J177" s="116">
        <f t="shared" si="13"/>
        <v>0</v>
      </c>
      <c r="K177" s="116">
        <f t="shared" si="13"/>
        <v>0</v>
      </c>
      <c r="L177" s="13"/>
      <c r="M177" s="117">
        <f t="shared" si="0"/>
        <v>1115</v>
      </c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</row>
    <row r="178" spans="1:29" ht="12.75" customHeight="1" x14ac:dyDescent="0.2">
      <c r="A178" s="13"/>
      <c r="B178" s="514"/>
      <c r="C178" s="514"/>
      <c r="D178" s="89" t="s">
        <v>335</v>
      </c>
      <c r="E178" s="90" t="s">
        <v>411</v>
      </c>
      <c r="F178" s="91">
        <v>846</v>
      </c>
      <c r="G178" s="91">
        <v>19999</v>
      </c>
      <c r="H178" s="91">
        <v>845</v>
      </c>
      <c r="I178" s="92">
        <f t="shared" ref="I178:K178" si="14">+I162+I164+I166+I168+I170+I172+I174+I176</f>
        <v>0</v>
      </c>
      <c r="J178" s="92">
        <f t="shared" si="14"/>
        <v>0</v>
      </c>
      <c r="K178" s="92">
        <f t="shared" si="14"/>
        <v>0</v>
      </c>
      <c r="L178" s="13"/>
      <c r="M178" s="81">
        <f t="shared" si="0"/>
        <v>21690</v>
      </c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</row>
    <row r="179" spans="1:29" ht="12.75" customHeight="1" x14ac:dyDescent="0.2">
      <c r="A179" s="13"/>
      <c r="B179" s="118" t="s">
        <v>412</v>
      </c>
      <c r="C179" s="541" t="s">
        <v>413</v>
      </c>
      <c r="D179" s="119" t="s">
        <v>414</v>
      </c>
      <c r="E179" s="120" t="s">
        <v>415</v>
      </c>
      <c r="F179" s="154">
        <v>198</v>
      </c>
      <c r="G179" s="154">
        <v>116</v>
      </c>
      <c r="H179" s="154">
        <v>127</v>
      </c>
      <c r="I179" s="80"/>
      <c r="J179" s="80"/>
      <c r="K179" s="80"/>
      <c r="L179" s="13"/>
      <c r="M179" s="81">
        <f t="shared" si="0"/>
        <v>441</v>
      </c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</row>
    <row r="180" spans="1:29" ht="13.5" customHeight="1" x14ac:dyDescent="0.2">
      <c r="A180" s="13"/>
      <c r="B180" s="542" t="s">
        <v>416</v>
      </c>
      <c r="C180" s="513"/>
      <c r="D180" s="83" t="s">
        <v>417</v>
      </c>
      <c r="E180" s="57" t="s">
        <v>418</v>
      </c>
      <c r="F180" s="145">
        <v>13</v>
      </c>
      <c r="G180" s="145">
        <v>3</v>
      </c>
      <c r="H180" s="145">
        <v>5</v>
      </c>
      <c r="I180" s="84"/>
      <c r="J180" s="84"/>
      <c r="K180" s="84"/>
      <c r="L180" s="13"/>
      <c r="M180" s="81">
        <f t="shared" si="0"/>
        <v>21</v>
      </c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</row>
    <row r="181" spans="1:29" ht="13.5" customHeight="1" x14ac:dyDescent="0.2">
      <c r="A181" s="13"/>
      <c r="B181" s="514"/>
      <c r="C181" s="513"/>
      <c r="D181" s="119" t="s">
        <v>419</v>
      </c>
      <c r="E181" s="120" t="s">
        <v>420</v>
      </c>
      <c r="F181" s="154">
        <v>13</v>
      </c>
      <c r="G181" s="154">
        <v>3</v>
      </c>
      <c r="H181" s="154">
        <v>5</v>
      </c>
      <c r="I181" s="80"/>
      <c r="J181" s="80"/>
      <c r="K181" s="80"/>
      <c r="L181" s="13"/>
      <c r="M181" s="81">
        <f t="shared" si="0"/>
        <v>21</v>
      </c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</row>
    <row r="182" spans="1:29" ht="12.75" customHeight="1" x14ac:dyDescent="0.2">
      <c r="A182" s="13"/>
      <c r="B182" s="543" t="s">
        <v>421</v>
      </c>
      <c r="C182" s="513"/>
      <c r="D182" s="83" t="s">
        <v>422</v>
      </c>
      <c r="E182" s="57" t="s">
        <v>423</v>
      </c>
      <c r="F182" s="145">
        <v>8</v>
      </c>
      <c r="G182" s="145">
        <v>3</v>
      </c>
      <c r="H182" s="145">
        <v>2</v>
      </c>
      <c r="I182" s="84"/>
      <c r="J182" s="84"/>
      <c r="K182" s="84"/>
      <c r="L182" s="13"/>
      <c r="M182" s="81">
        <f t="shared" si="0"/>
        <v>13</v>
      </c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</row>
    <row r="183" spans="1:29" ht="12.75" customHeight="1" x14ac:dyDescent="0.2">
      <c r="A183" s="13"/>
      <c r="B183" s="514"/>
      <c r="C183" s="513"/>
      <c r="D183" s="119" t="s">
        <v>424</v>
      </c>
      <c r="E183" s="120" t="s">
        <v>425</v>
      </c>
      <c r="F183" s="154">
        <v>13</v>
      </c>
      <c r="G183" s="154">
        <v>3</v>
      </c>
      <c r="H183" s="154">
        <v>5</v>
      </c>
      <c r="I183" s="80"/>
      <c r="J183" s="80"/>
      <c r="K183" s="80"/>
      <c r="L183" s="13"/>
      <c r="M183" s="81">
        <f t="shared" si="0"/>
        <v>21</v>
      </c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</row>
    <row r="184" spans="1:29" ht="12.75" customHeight="1" x14ac:dyDescent="0.2">
      <c r="A184" s="13"/>
      <c r="B184" s="543" t="s">
        <v>426</v>
      </c>
      <c r="C184" s="513"/>
      <c r="D184" s="83" t="s">
        <v>427</v>
      </c>
      <c r="E184" s="57" t="s">
        <v>428</v>
      </c>
      <c r="F184" s="145">
        <v>59</v>
      </c>
      <c r="G184" s="145">
        <v>34</v>
      </c>
      <c r="H184" s="145">
        <v>50</v>
      </c>
      <c r="I184" s="84"/>
      <c r="J184" s="84"/>
      <c r="K184" s="84"/>
      <c r="L184" s="13"/>
      <c r="M184" s="81">
        <f t="shared" si="0"/>
        <v>143</v>
      </c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</row>
    <row r="185" spans="1:29" ht="12.75" customHeight="1" x14ac:dyDescent="0.2">
      <c r="A185" s="13"/>
      <c r="B185" s="514"/>
      <c r="C185" s="513"/>
      <c r="D185" s="119" t="s">
        <v>429</v>
      </c>
      <c r="E185" s="120" t="s">
        <v>430</v>
      </c>
      <c r="F185" s="154">
        <v>66</v>
      </c>
      <c r="G185" s="154">
        <v>38</v>
      </c>
      <c r="H185" s="154">
        <v>54</v>
      </c>
      <c r="I185" s="80"/>
      <c r="J185" s="80"/>
      <c r="K185" s="80"/>
      <c r="L185" s="13"/>
      <c r="M185" s="81">
        <f t="shared" si="0"/>
        <v>158</v>
      </c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</row>
    <row r="186" spans="1:29" ht="12.75" customHeight="1" x14ac:dyDescent="0.2">
      <c r="A186" s="13"/>
      <c r="B186" s="63" t="s">
        <v>431</v>
      </c>
      <c r="C186" s="513"/>
      <c r="D186" s="83" t="s">
        <v>432</v>
      </c>
      <c r="E186" s="57" t="s">
        <v>433</v>
      </c>
      <c r="F186" s="145">
        <v>197</v>
      </c>
      <c r="G186" s="145">
        <v>115</v>
      </c>
      <c r="H186" s="145">
        <v>127</v>
      </c>
      <c r="I186" s="84"/>
      <c r="J186" s="84"/>
      <c r="K186" s="84"/>
      <c r="L186" s="13"/>
      <c r="M186" s="81">
        <f t="shared" si="0"/>
        <v>439</v>
      </c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</row>
    <row r="187" spans="1:29" ht="12.75" customHeight="1" x14ac:dyDescent="0.2">
      <c r="A187" s="13"/>
      <c r="B187" s="118" t="s">
        <v>434</v>
      </c>
      <c r="C187" s="513"/>
      <c r="D187" s="83" t="s">
        <v>435</v>
      </c>
      <c r="E187" s="57" t="s">
        <v>436</v>
      </c>
      <c r="F187" s="145">
        <v>191</v>
      </c>
      <c r="G187" s="145">
        <v>114</v>
      </c>
      <c r="H187" s="145">
        <v>120</v>
      </c>
      <c r="I187" s="84"/>
      <c r="J187" s="84"/>
      <c r="K187" s="84"/>
      <c r="L187" s="13"/>
      <c r="M187" s="81">
        <f t="shared" si="0"/>
        <v>425</v>
      </c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</row>
    <row r="188" spans="1:29" ht="12.75" customHeight="1" x14ac:dyDescent="0.2">
      <c r="A188" s="13"/>
      <c r="B188" s="118" t="s">
        <v>437</v>
      </c>
      <c r="C188" s="513"/>
      <c r="D188" s="83" t="s">
        <v>438</v>
      </c>
      <c r="E188" s="57" t="s">
        <v>439</v>
      </c>
      <c r="F188" s="145">
        <v>190</v>
      </c>
      <c r="G188" s="145">
        <v>115</v>
      </c>
      <c r="H188" s="145">
        <v>124</v>
      </c>
      <c r="I188" s="84"/>
      <c r="J188" s="84"/>
      <c r="K188" s="84"/>
      <c r="L188" s="13"/>
      <c r="M188" s="81">
        <f t="shared" si="0"/>
        <v>429</v>
      </c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</row>
    <row r="189" spans="1:29" ht="12.75" customHeight="1" x14ac:dyDescent="0.2">
      <c r="A189" s="13"/>
      <c r="B189" s="118" t="s">
        <v>440</v>
      </c>
      <c r="C189" s="513"/>
      <c r="D189" s="83" t="s">
        <v>441</v>
      </c>
      <c r="E189" s="57" t="s">
        <v>442</v>
      </c>
      <c r="F189" s="145">
        <v>195</v>
      </c>
      <c r="G189" s="145">
        <v>114</v>
      </c>
      <c r="H189" s="145">
        <v>122</v>
      </c>
      <c r="I189" s="84"/>
      <c r="J189" s="84"/>
      <c r="K189" s="84"/>
      <c r="L189" s="13"/>
      <c r="M189" s="81">
        <f t="shared" si="0"/>
        <v>431</v>
      </c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</row>
    <row r="190" spans="1:29" ht="12.75" customHeight="1" x14ac:dyDescent="0.2">
      <c r="A190" s="13"/>
      <c r="B190" s="118" t="s">
        <v>443</v>
      </c>
      <c r="C190" s="513"/>
      <c r="D190" s="83" t="s">
        <v>444</v>
      </c>
      <c r="E190" s="57" t="s">
        <v>445</v>
      </c>
      <c r="F190" s="145">
        <v>142</v>
      </c>
      <c r="G190" s="145">
        <v>89</v>
      </c>
      <c r="H190" s="145">
        <v>80</v>
      </c>
      <c r="I190" s="84"/>
      <c r="J190" s="84"/>
      <c r="K190" s="84"/>
      <c r="L190" s="13"/>
      <c r="M190" s="81">
        <f t="shared" si="0"/>
        <v>311</v>
      </c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</row>
    <row r="191" spans="1:29" ht="12.75" customHeight="1" x14ac:dyDescent="0.2">
      <c r="A191" s="13"/>
      <c r="B191" s="118" t="s">
        <v>446</v>
      </c>
      <c r="C191" s="513"/>
      <c r="D191" s="83" t="s">
        <v>447</v>
      </c>
      <c r="E191" s="57" t="s">
        <v>448</v>
      </c>
      <c r="F191" s="145">
        <v>119</v>
      </c>
      <c r="G191" s="145">
        <v>62</v>
      </c>
      <c r="H191" s="145">
        <v>56</v>
      </c>
      <c r="I191" s="84"/>
      <c r="J191" s="84"/>
      <c r="K191" s="84"/>
      <c r="L191" s="13"/>
      <c r="M191" s="81">
        <f t="shared" si="0"/>
        <v>237</v>
      </c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</row>
    <row r="192" spans="1:29" ht="12.75" customHeight="1" x14ac:dyDescent="0.2">
      <c r="A192" s="13"/>
      <c r="B192" s="118" t="s">
        <v>449</v>
      </c>
      <c r="C192" s="513"/>
      <c r="D192" s="83" t="s">
        <v>450</v>
      </c>
      <c r="E192" s="57" t="s">
        <v>451</v>
      </c>
      <c r="F192" s="145">
        <v>172</v>
      </c>
      <c r="G192" s="145">
        <v>105</v>
      </c>
      <c r="H192" s="145">
        <v>106</v>
      </c>
      <c r="I192" s="84"/>
      <c r="J192" s="84"/>
      <c r="K192" s="84"/>
      <c r="L192" s="13"/>
      <c r="M192" s="81">
        <f t="shared" si="0"/>
        <v>383</v>
      </c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</row>
    <row r="193" spans="1:29" ht="12.75" customHeight="1" x14ac:dyDescent="0.2">
      <c r="A193" s="13"/>
      <c r="B193" s="122">
        <v>10</v>
      </c>
      <c r="C193" s="514"/>
      <c r="D193" s="89" t="s">
        <v>452</v>
      </c>
      <c r="E193" s="90" t="s">
        <v>453</v>
      </c>
      <c r="F193" s="91">
        <v>84</v>
      </c>
      <c r="G193" s="91">
        <v>41</v>
      </c>
      <c r="H193" s="91">
        <v>29</v>
      </c>
      <c r="I193" s="92"/>
      <c r="J193" s="92"/>
      <c r="K193" s="92"/>
      <c r="L193" s="13"/>
      <c r="M193" s="81">
        <f t="shared" si="0"/>
        <v>154</v>
      </c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</row>
    <row r="194" spans="1:29" ht="12.75" customHeight="1" x14ac:dyDescent="0.2">
      <c r="A194" s="13"/>
      <c r="B194" s="542" t="s">
        <v>454</v>
      </c>
      <c r="C194" s="541" t="s">
        <v>455</v>
      </c>
      <c r="D194" s="83" t="s">
        <v>456</v>
      </c>
      <c r="E194" s="57" t="s">
        <v>457</v>
      </c>
      <c r="F194" s="145">
        <v>0</v>
      </c>
      <c r="G194" s="145">
        <v>0</v>
      </c>
      <c r="H194" s="145">
        <v>0</v>
      </c>
      <c r="I194" s="84"/>
      <c r="J194" s="84"/>
      <c r="K194" s="84"/>
      <c r="L194" s="13"/>
      <c r="M194" s="81">
        <f t="shared" si="0"/>
        <v>0</v>
      </c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</row>
    <row r="195" spans="1:29" ht="12.75" customHeight="1" x14ac:dyDescent="0.2">
      <c r="A195" s="13"/>
      <c r="B195" s="514"/>
      <c r="C195" s="513"/>
      <c r="D195" s="83" t="s">
        <v>458</v>
      </c>
      <c r="E195" s="57" t="s">
        <v>459</v>
      </c>
      <c r="F195" s="145">
        <v>0</v>
      </c>
      <c r="G195" s="145">
        <v>0</v>
      </c>
      <c r="H195" s="145">
        <v>0</v>
      </c>
      <c r="I195" s="84"/>
      <c r="J195" s="84"/>
      <c r="K195" s="84"/>
      <c r="L195" s="13"/>
      <c r="M195" s="81">
        <f t="shared" si="0"/>
        <v>0</v>
      </c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</row>
    <row r="196" spans="1:29" ht="12.75" customHeight="1" x14ac:dyDescent="0.2">
      <c r="A196" s="13"/>
      <c r="B196" s="542" t="s">
        <v>460</v>
      </c>
      <c r="C196" s="513"/>
      <c r="D196" s="83" t="s">
        <v>461</v>
      </c>
      <c r="E196" s="57" t="s">
        <v>462</v>
      </c>
      <c r="F196" s="145">
        <v>0</v>
      </c>
      <c r="G196" s="145">
        <v>1</v>
      </c>
      <c r="H196" s="145">
        <v>0</v>
      </c>
      <c r="I196" s="84"/>
      <c r="J196" s="84"/>
      <c r="K196" s="84"/>
      <c r="L196" s="13"/>
      <c r="M196" s="81">
        <f t="shared" si="0"/>
        <v>1</v>
      </c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</row>
    <row r="197" spans="1:29" ht="12.75" customHeight="1" x14ac:dyDescent="0.2">
      <c r="A197" s="13"/>
      <c r="B197" s="514"/>
      <c r="C197" s="513"/>
      <c r="D197" s="83" t="s">
        <v>463</v>
      </c>
      <c r="E197" s="57" t="s">
        <v>464</v>
      </c>
      <c r="F197" s="145">
        <v>0</v>
      </c>
      <c r="G197" s="145">
        <v>100</v>
      </c>
      <c r="H197" s="145">
        <v>0</v>
      </c>
      <c r="I197" s="84"/>
      <c r="J197" s="84"/>
      <c r="K197" s="84"/>
      <c r="L197" s="13"/>
      <c r="M197" s="81">
        <f t="shared" si="0"/>
        <v>100</v>
      </c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</row>
    <row r="198" spans="1:29" ht="12.75" customHeight="1" x14ac:dyDescent="0.2">
      <c r="A198" s="13"/>
      <c r="B198" s="542" t="s">
        <v>465</v>
      </c>
      <c r="C198" s="513"/>
      <c r="D198" s="83" t="s">
        <v>466</v>
      </c>
      <c r="E198" s="57" t="s">
        <v>467</v>
      </c>
      <c r="F198" s="145">
        <v>0</v>
      </c>
      <c r="G198" s="145">
        <v>0</v>
      </c>
      <c r="H198" s="145">
        <v>0</v>
      </c>
      <c r="I198" s="84"/>
      <c r="J198" s="84"/>
      <c r="K198" s="84"/>
      <c r="L198" s="13"/>
      <c r="M198" s="81">
        <f t="shared" si="0"/>
        <v>0</v>
      </c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</row>
    <row r="199" spans="1:29" ht="12.75" customHeight="1" x14ac:dyDescent="0.2">
      <c r="A199" s="13"/>
      <c r="B199" s="514"/>
      <c r="C199" s="513"/>
      <c r="D199" s="83" t="s">
        <v>468</v>
      </c>
      <c r="E199" s="57" t="s">
        <v>469</v>
      </c>
      <c r="F199" s="145">
        <v>0</v>
      </c>
      <c r="G199" s="145">
        <v>0</v>
      </c>
      <c r="H199" s="145">
        <v>0</v>
      </c>
      <c r="I199" s="84"/>
      <c r="J199" s="84"/>
      <c r="K199" s="84"/>
      <c r="L199" s="13"/>
      <c r="M199" s="81">
        <f t="shared" si="0"/>
        <v>0</v>
      </c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</row>
    <row r="200" spans="1:29" ht="12.75" customHeight="1" x14ac:dyDescent="0.2">
      <c r="A200" s="13"/>
      <c r="B200" s="542" t="s">
        <v>470</v>
      </c>
      <c r="C200" s="513"/>
      <c r="D200" s="83" t="s">
        <v>471</v>
      </c>
      <c r="E200" s="57" t="s">
        <v>57</v>
      </c>
      <c r="F200" s="145">
        <v>2</v>
      </c>
      <c r="G200" s="145">
        <v>1</v>
      </c>
      <c r="H200" s="145">
        <v>0</v>
      </c>
      <c r="I200" s="84"/>
      <c r="J200" s="84"/>
      <c r="K200" s="84"/>
      <c r="L200" s="13"/>
      <c r="M200" s="81">
        <f t="shared" si="0"/>
        <v>3</v>
      </c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</row>
    <row r="201" spans="1:29" ht="12.75" customHeight="1" x14ac:dyDescent="0.2">
      <c r="A201" s="13"/>
      <c r="B201" s="514"/>
      <c r="C201" s="513"/>
      <c r="D201" s="83" t="s">
        <v>472</v>
      </c>
      <c r="E201" s="57" t="s">
        <v>473</v>
      </c>
      <c r="F201" s="145">
        <v>2</v>
      </c>
      <c r="G201" s="145">
        <v>1</v>
      </c>
      <c r="H201" s="145">
        <v>0</v>
      </c>
      <c r="I201" s="84"/>
      <c r="J201" s="84"/>
      <c r="K201" s="84"/>
      <c r="L201" s="13"/>
      <c r="M201" s="81">
        <f t="shared" si="0"/>
        <v>3</v>
      </c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</row>
    <row r="202" spans="1:29" ht="12.75" customHeight="1" x14ac:dyDescent="0.2">
      <c r="A202" s="13"/>
      <c r="B202" s="542" t="s">
        <v>474</v>
      </c>
      <c r="C202" s="513"/>
      <c r="D202" s="83" t="s">
        <v>475</v>
      </c>
      <c r="E202" s="57" t="s">
        <v>476</v>
      </c>
      <c r="F202" s="145">
        <v>0</v>
      </c>
      <c r="G202" s="145">
        <v>0</v>
      </c>
      <c r="H202" s="145">
        <v>0</v>
      </c>
      <c r="I202" s="84"/>
      <c r="J202" s="84"/>
      <c r="K202" s="84"/>
      <c r="L202" s="13"/>
      <c r="M202" s="81">
        <f t="shared" si="0"/>
        <v>0</v>
      </c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</row>
    <row r="203" spans="1:29" ht="12.75" customHeight="1" x14ac:dyDescent="0.2">
      <c r="A203" s="13"/>
      <c r="B203" s="514"/>
      <c r="C203" s="513"/>
      <c r="D203" s="83" t="s">
        <v>477</v>
      </c>
      <c r="E203" s="57" t="s">
        <v>478</v>
      </c>
      <c r="F203" s="145">
        <v>0</v>
      </c>
      <c r="G203" s="145">
        <v>0</v>
      </c>
      <c r="H203" s="145">
        <v>0</v>
      </c>
      <c r="I203" s="84"/>
      <c r="J203" s="84"/>
      <c r="K203" s="84"/>
      <c r="L203" s="13"/>
      <c r="M203" s="81">
        <f t="shared" si="0"/>
        <v>0</v>
      </c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</row>
    <row r="204" spans="1:29" ht="12.75" customHeight="1" x14ac:dyDescent="0.2">
      <c r="A204" s="13"/>
      <c r="B204" s="542" t="s">
        <v>479</v>
      </c>
      <c r="C204" s="513"/>
      <c r="D204" s="83" t="s">
        <v>480</v>
      </c>
      <c r="E204" s="57" t="s">
        <v>481</v>
      </c>
      <c r="F204" s="145">
        <v>0</v>
      </c>
      <c r="G204" s="145">
        <v>0</v>
      </c>
      <c r="H204" s="145">
        <v>0</v>
      </c>
      <c r="I204" s="84"/>
      <c r="J204" s="84"/>
      <c r="K204" s="84"/>
      <c r="L204" s="13"/>
      <c r="M204" s="81">
        <f t="shared" si="0"/>
        <v>0</v>
      </c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</row>
    <row r="205" spans="1:29" ht="12.75" customHeight="1" x14ac:dyDescent="0.2">
      <c r="A205" s="13"/>
      <c r="B205" s="514"/>
      <c r="C205" s="513"/>
      <c r="D205" s="83" t="s">
        <v>482</v>
      </c>
      <c r="E205" s="57" t="s">
        <v>483</v>
      </c>
      <c r="F205" s="145">
        <v>0</v>
      </c>
      <c r="G205" s="145">
        <v>0</v>
      </c>
      <c r="H205" s="145">
        <v>0</v>
      </c>
      <c r="I205" s="84"/>
      <c r="J205" s="84"/>
      <c r="K205" s="84"/>
      <c r="L205" s="13"/>
      <c r="M205" s="81">
        <f t="shared" si="0"/>
        <v>0</v>
      </c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</row>
    <row r="206" spans="1:29" ht="12.75" customHeight="1" x14ac:dyDescent="0.2">
      <c r="A206" s="13"/>
      <c r="B206" s="122">
        <v>11</v>
      </c>
      <c r="C206" s="514"/>
      <c r="D206" s="89" t="s">
        <v>484</v>
      </c>
      <c r="E206" s="90" t="s">
        <v>485</v>
      </c>
      <c r="F206" s="91">
        <v>0</v>
      </c>
      <c r="G206" s="91">
        <v>0</v>
      </c>
      <c r="H206" s="91">
        <v>0</v>
      </c>
      <c r="I206" s="92">
        <f t="shared" ref="I206:K206" si="15">+I194+I196+I200+I202+I204</f>
        <v>0</v>
      </c>
      <c r="J206" s="92">
        <f t="shared" si="15"/>
        <v>0</v>
      </c>
      <c r="K206" s="92">
        <f t="shared" si="15"/>
        <v>0</v>
      </c>
      <c r="L206" s="13"/>
      <c r="M206" s="81">
        <f t="shared" si="0"/>
        <v>0</v>
      </c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</row>
    <row r="207" spans="1:29" ht="12.75" customHeight="1" x14ac:dyDescent="0.2">
      <c r="A207" s="13"/>
      <c r="B207" s="62" t="s">
        <v>486</v>
      </c>
      <c r="C207" s="541" t="s">
        <v>487</v>
      </c>
      <c r="D207" s="123" t="s">
        <v>488</v>
      </c>
      <c r="E207" s="95" t="s">
        <v>489</v>
      </c>
      <c r="F207" s="145">
        <v>0</v>
      </c>
      <c r="G207" s="145">
        <v>0</v>
      </c>
      <c r="H207" s="145">
        <v>0</v>
      </c>
      <c r="I207" s="84"/>
      <c r="J207" s="84"/>
      <c r="K207" s="84"/>
      <c r="L207" s="13"/>
      <c r="M207" s="81">
        <f t="shared" si="0"/>
        <v>0</v>
      </c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</row>
    <row r="208" spans="1:29" ht="12.75" customHeight="1" x14ac:dyDescent="0.2">
      <c r="A208" s="13"/>
      <c r="B208" s="62" t="s">
        <v>490</v>
      </c>
      <c r="C208" s="513"/>
      <c r="D208" s="123" t="s">
        <v>491</v>
      </c>
      <c r="E208" s="95" t="s">
        <v>492</v>
      </c>
      <c r="F208" s="145">
        <v>0</v>
      </c>
      <c r="G208" s="145">
        <v>0</v>
      </c>
      <c r="H208" s="145">
        <v>0</v>
      </c>
      <c r="I208" s="84"/>
      <c r="J208" s="84"/>
      <c r="K208" s="84"/>
      <c r="L208" s="13"/>
      <c r="M208" s="81">
        <f t="shared" si="0"/>
        <v>0</v>
      </c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</row>
    <row r="209" spans="1:29" ht="12.75" customHeight="1" x14ac:dyDescent="0.2">
      <c r="A209" s="13"/>
      <c r="B209" s="62" t="s">
        <v>493</v>
      </c>
      <c r="C209" s="513"/>
      <c r="D209" s="123" t="s">
        <v>494</v>
      </c>
      <c r="E209" s="95" t="s">
        <v>495</v>
      </c>
      <c r="F209" s="145">
        <v>0</v>
      </c>
      <c r="G209" s="145">
        <v>0</v>
      </c>
      <c r="H209" s="145">
        <v>0</v>
      </c>
      <c r="I209" s="84"/>
      <c r="J209" s="84"/>
      <c r="K209" s="84"/>
      <c r="L209" s="13"/>
      <c r="M209" s="81">
        <f t="shared" si="0"/>
        <v>0</v>
      </c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</row>
    <row r="210" spans="1:29" ht="12.75" customHeight="1" x14ac:dyDescent="0.2">
      <c r="A210" s="13"/>
      <c r="B210" s="62" t="s">
        <v>496</v>
      </c>
      <c r="C210" s="513"/>
      <c r="D210" s="123" t="s">
        <v>497</v>
      </c>
      <c r="E210" s="95" t="s">
        <v>498</v>
      </c>
      <c r="F210" s="145">
        <v>0</v>
      </c>
      <c r="G210" s="145">
        <v>0</v>
      </c>
      <c r="H210" s="145">
        <v>0</v>
      </c>
      <c r="I210" s="84"/>
      <c r="J210" s="84"/>
      <c r="K210" s="84"/>
      <c r="L210" s="13"/>
      <c r="M210" s="81">
        <f t="shared" si="0"/>
        <v>0</v>
      </c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</row>
    <row r="211" spans="1:29" ht="12.75" customHeight="1" x14ac:dyDescent="0.2">
      <c r="A211" s="13"/>
      <c r="B211" s="72">
        <v>12</v>
      </c>
      <c r="C211" s="514"/>
      <c r="D211" s="124" t="s">
        <v>499</v>
      </c>
      <c r="E211" s="90" t="s">
        <v>500</v>
      </c>
      <c r="F211" s="91">
        <v>0</v>
      </c>
      <c r="G211" s="91">
        <v>0</v>
      </c>
      <c r="H211" s="91">
        <v>0</v>
      </c>
      <c r="I211" s="92">
        <f t="shared" ref="I211:K211" si="16">+I207+I208+I209+I210</f>
        <v>0</v>
      </c>
      <c r="J211" s="92">
        <f t="shared" si="16"/>
        <v>0</v>
      </c>
      <c r="K211" s="92">
        <f t="shared" si="16"/>
        <v>0</v>
      </c>
      <c r="L211" s="13"/>
      <c r="M211" s="81">
        <f t="shared" si="0"/>
        <v>0</v>
      </c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</row>
    <row r="212" spans="1:29" ht="12.75" customHeight="1" x14ac:dyDescent="0.2">
      <c r="A212" s="13"/>
      <c r="B212" s="62" t="s">
        <v>501</v>
      </c>
      <c r="C212" s="541" t="s">
        <v>502</v>
      </c>
      <c r="D212" s="123" t="s">
        <v>503</v>
      </c>
      <c r="E212" s="95" t="s">
        <v>504</v>
      </c>
      <c r="F212" s="145">
        <v>0</v>
      </c>
      <c r="G212" s="145">
        <v>0</v>
      </c>
      <c r="H212" s="145">
        <v>0</v>
      </c>
      <c r="I212" s="84"/>
      <c r="J212" s="84"/>
      <c r="K212" s="84"/>
      <c r="L212" s="13"/>
      <c r="M212" s="81">
        <f t="shared" si="0"/>
        <v>0</v>
      </c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</row>
    <row r="213" spans="1:29" ht="12.75" customHeight="1" x14ac:dyDescent="0.2">
      <c r="A213" s="13"/>
      <c r="B213" s="62" t="s">
        <v>505</v>
      </c>
      <c r="C213" s="513"/>
      <c r="D213" s="123" t="s">
        <v>506</v>
      </c>
      <c r="E213" s="95" t="s">
        <v>507</v>
      </c>
      <c r="F213" s="145">
        <v>0</v>
      </c>
      <c r="G213" s="145">
        <v>0</v>
      </c>
      <c r="H213" s="145">
        <v>0</v>
      </c>
      <c r="I213" s="84"/>
      <c r="J213" s="84"/>
      <c r="K213" s="84"/>
      <c r="L213" s="13"/>
      <c r="M213" s="81">
        <f t="shared" si="0"/>
        <v>0</v>
      </c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</row>
    <row r="214" spans="1:29" ht="12.75" customHeight="1" x14ac:dyDescent="0.2">
      <c r="A214" s="13"/>
      <c r="B214" s="62" t="s">
        <v>508</v>
      </c>
      <c r="C214" s="513"/>
      <c r="D214" s="123" t="s">
        <v>509</v>
      </c>
      <c r="E214" s="95" t="s">
        <v>510</v>
      </c>
      <c r="F214" s="145">
        <v>0</v>
      </c>
      <c r="G214" s="145">
        <v>0</v>
      </c>
      <c r="H214" s="145">
        <v>0</v>
      </c>
      <c r="I214" s="84"/>
      <c r="J214" s="84"/>
      <c r="K214" s="84"/>
      <c r="L214" s="13"/>
      <c r="M214" s="81">
        <f t="shared" si="0"/>
        <v>0</v>
      </c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</row>
    <row r="215" spans="1:29" ht="12.75" customHeight="1" x14ac:dyDescent="0.2">
      <c r="A215" s="13"/>
      <c r="B215" s="62" t="s">
        <v>511</v>
      </c>
      <c r="C215" s="513"/>
      <c r="D215" s="123" t="s">
        <v>512</v>
      </c>
      <c r="E215" s="95" t="s">
        <v>513</v>
      </c>
      <c r="F215" s="145">
        <v>0</v>
      </c>
      <c r="G215" s="145">
        <v>0</v>
      </c>
      <c r="H215" s="145">
        <v>0</v>
      </c>
      <c r="I215" s="84"/>
      <c r="J215" s="84"/>
      <c r="K215" s="84"/>
      <c r="L215" s="13"/>
      <c r="M215" s="81">
        <f t="shared" si="0"/>
        <v>0</v>
      </c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</row>
    <row r="216" spans="1:29" ht="12.75" customHeight="1" x14ac:dyDescent="0.2">
      <c r="A216" s="13"/>
      <c r="B216" s="72">
        <v>13</v>
      </c>
      <c r="C216" s="514"/>
      <c r="D216" s="124" t="s">
        <v>514</v>
      </c>
      <c r="E216" s="90" t="s">
        <v>515</v>
      </c>
      <c r="F216" s="91">
        <v>0</v>
      </c>
      <c r="G216" s="91">
        <v>0</v>
      </c>
      <c r="H216" s="91">
        <v>0</v>
      </c>
      <c r="I216" s="92">
        <f t="shared" ref="I216:K216" si="17">+I212+I213+I214+I215</f>
        <v>0</v>
      </c>
      <c r="J216" s="92">
        <f t="shared" si="17"/>
        <v>0</v>
      </c>
      <c r="K216" s="92">
        <f t="shared" si="17"/>
        <v>0</v>
      </c>
      <c r="L216" s="13"/>
      <c r="M216" s="81">
        <f t="shared" si="0"/>
        <v>0</v>
      </c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</row>
    <row r="217" spans="1:29" ht="12.75" customHeight="1" x14ac:dyDescent="0.2">
      <c r="A217" s="13"/>
      <c r="B217" s="62" t="s">
        <v>516</v>
      </c>
      <c r="C217" s="541" t="s">
        <v>517</v>
      </c>
      <c r="D217" s="123" t="s">
        <v>518</v>
      </c>
      <c r="E217" s="95" t="s">
        <v>519</v>
      </c>
      <c r="F217" s="145">
        <v>0</v>
      </c>
      <c r="G217" s="145">
        <v>0</v>
      </c>
      <c r="H217" s="145">
        <v>0</v>
      </c>
      <c r="I217" s="84"/>
      <c r="J217" s="84"/>
      <c r="K217" s="84"/>
      <c r="L217" s="13"/>
      <c r="M217" s="81">
        <f t="shared" si="0"/>
        <v>0</v>
      </c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</row>
    <row r="218" spans="1:29" ht="12.75" customHeight="1" x14ac:dyDescent="0.2">
      <c r="A218" s="13"/>
      <c r="B218" s="62" t="s">
        <v>520</v>
      </c>
      <c r="C218" s="513"/>
      <c r="D218" s="123" t="s">
        <v>521</v>
      </c>
      <c r="E218" s="95" t="s">
        <v>522</v>
      </c>
      <c r="F218" s="145">
        <v>0</v>
      </c>
      <c r="G218" s="145">
        <v>0</v>
      </c>
      <c r="H218" s="145">
        <v>0</v>
      </c>
      <c r="I218" s="84"/>
      <c r="J218" s="84"/>
      <c r="K218" s="84"/>
      <c r="L218" s="13"/>
      <c r="M218" s="81">
        <f t="shared" si="0"/>
        <v>0</v>
      </c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</row>
    <row r="219" spans="1:29" ht="12.75" customHeight="1" x14ac:dyDescent="0.2">
      <c r="A219" s="13"/>
      <c r="B219" s="62" t="s">
        <v>523</v>
      </c>
      <c r="C219" s="513"/>
      <c r="D219" s="123" t="s">
        <v>524</v>
      </c>
      <c r="E219" s="95" t="s">
        <v>525</v>
      </c>
      <c r="F219" s="145">
        <v>0</v>
      </c>
      <c r="G219" s="145">
        <v>0</v>
      </c>
      <c r="H219" s="145">
        <v>0</v>
      </c>
      <c r="I219" s="84"/>
      <c r="J219" s="84"/>
      <c r="K219" s="84"/>
      <c r="L219" s="13"/>
      <c r="M219" s="81">
        <f t="shared" si="0"/>
        <v>0</v>
      </c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</row>
    <row r="220" spans="1:29" ht="12.75" customHeight="1" x14ac:dyDescent="0.2">
      <c r="A220" s="13"/>
      <c r="B220" s="118" t="s">
        <v>526</v>
      </c>
      <c r="C220" s="513"/>
      <c r="D220" s="123" t="s">
        <v>527</v>
      </c>
      <c r="E220" s="95" t="s">
        <v>528</v>
      </c>
      <c r="F220" s="145">
        <v>0</v>
      </c>
      <c r="G220" s="145">
        <v>0</v>
      </c>
      <c r="H220" s="145">
        <v>0</v>
      </c>
      <c r="I220" s="84"/>
      <c r="J220" s="84"/>
      <c r="K220" s="84"/>
      <c r="L220" s="13"/>
      <c r="M220" s="81">
        <f t="shared" si="0"/>
        <v>0</v>
      </c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</row>
    <row r="221" spans="1:29" ht="12.75" customHeight="1" x14ac:dyDescent="0.2">
      <c r="A221" s="13"/>
      <c r="B221" s="122">
        <v>14</v>
      </c>
      <c r="C221" s="514"/>
      <c r="D221" s="124" t="s">
        <v>529</v>
      </c>
      <c r="E221" s="90" t="s">
        <v>530</v>
      </c>
      <c r="F221" s="91">
        <v>0</v>
      </c>
      <c r="G221" s="91">
        <v>0</v>
      </c>
      <c r="H221" s="91">
        <v>0</v>
      </c>
      <c r="I221" s="92">
        <f t="shared" ref="I221:K221" si="18">+I217+I218+I219+I220</f>
        <v>0</v>
      </c>
      <c r="J221" s="92">
        <f t="shared" si="18"/>
        <v>0</v>
      </c>
      <c r="K221" s="92">
        <f t="shared" si="18"/>
        <v>0</v>
      </c>
      <c r="L221" s="13"/>
      <c r="M221" s="81">
        <f t="shared" si="0"/>
        <v>0</v>
      </c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</row>
    <row r="222" spans="1:29" ht="12.75" customHeight="1" x14ac:dyDescent="0.2">
      <c r="A222" s="13"/>
      <c r="B222" s="118" t="s">
        <v>531</v>
      </c>
      <c r="C222" s="541" t="s">
        <v>532</v>
      </c>
      <c r="D222" s="83" t="s">
        <v>533</v>
      </c>
      <c r="E222" s="57" t="s">
        <v>534</v>
      </c>
      <c r="F222" s="145">
        <v>0</v>
      </c>
      <c r="G222" s="145">
        <v>0</v>
      </c>
      <c r="H222" s="145">
        <v>0</v>
      </c>
      <c r="I222" s="84"/>
      <c r="J222" s="84"/>
      <c r="K222" s="84"/>
      <c r="L222" s="13"/>
      <c r="M222" s="81">
        <f t="shared" si="0"/>
        <v>0</v>
      </c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</row>
    <row r="223" spans="1:29" ht="12.75" customHeight="1" x14ac:dyDescent="0.2">
      <c r="A223" s="13"/>
      <c r="B223" s="118" t="s">
        <v>535</v>
      </c>
      <c r="C223" s="513"/>
      <c r="D223" s="83" t="s">
        <v>536</v>
      </c>
      <c r="E223" s="57" t="s">
        <v>537</v>
      </c>
      <c r="F223" s="145">
        <v>0</v>
      </c>
      <c r="G223" s="145">
        <v>0</v>
      </c>
      <c r="H223" s="145">
        <v>0</v>
      </c>
      <c r="I223" s="84"/>
      <c r="J223" s="84"/>
      <c r="K223" s="84"/>
      <c r="L223" s="13"/>
      <c r="M223" s="81">
        <f t="shared" si="0"/>
        <v>0</v>
      </c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</row>
    <row r="224" spans="1:29" ht="12.75" customHeight="1" x14ac:dyDescent="0.2">
      <c r="A224" s="13"/>
      <c r="B224" s="118" t="s">
        <v>538</v>
      </c>
      <c r="C224" s="513"/>
      <c r="D224" s="83" t="s">
        <v>539</v>
      </c>
      <c r="E224" s="57" t="s">
        <v>540</v>
      </c>
      <c r="F224" s="145">
        <v>0</v>
      </c>
      <c r="G224" s="145">
        <v>0</v>
      </c>
      <c r="H224" s="145">
        <v>0</v>
      </c>
      <c r="I224" s="84"/>
      <c r="J224" s="84"/>
      <c r="K224" s="84"/>
      <c r="L224" s="13"/>
      <c r="M224" s="81">
        <f t="shared" si="0"/>
        <v>0</v>
      </c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</row>
    <row r="225" spans="1:29" ht="12.75" customHeight="1" x14ac:dyDescent="0.2">
      <c r="A225" s="13"/>
      <c r="B225" s="118" t="s">
        <v>541</v>
      </c>
      <c r="C225" s="513"/>
      <c r="D225" s="83" t="s">
        <v>542</v>
      </c>
      <c r="E225" s="57" t="s">
        <v>543</v>
      </c>
      <c r="F225" s="145">
        <v>0</v>
      </c>
      <c r="G225" s="145">
        <v>0</v>
      </c>
      <c r="H225" s="145">
        <v>0</v>
      </c>
      <c r="I225" s="84"/>
      <c r="J225" s="84"/>
      <c r="K225" s="84"/>
      <c r="L225" s="13"/>
      <c r="M225" s="81">
        <f t="shared" si="0"/>
        <v>0</v>
      </c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</row>
    <row r="226" spans="1:29" ht="12.75" customHeight="1" x14ac:dyDescent="0.2">
      <c r="A226" s="13"/>
      <c r="B226" s="62" t="s">
        <v>544</v>
      </c>
      <c r="C226" s="513"/>
      <c r="D226" s="124" t="s">
        <v>545</v>
      </c>
      <c r="E226" s="90" t="s">
        <v>546</v>
      </c>
      <c r="F226" s="91">
        <v>0</v>
      </c>
      <c r="G226" s="91">
        <v>0</v>
      </c>
      <c r="H226" s="91">
        <v>0</v>
      </c>
      <c r="I226" s="92">
        <f t="shared" ref="I226:K226" si="19">+I222+I223+I224+I225</f>
        <v>0</v>
      </c>
      <c r="J226" s="92">
        <f t="shared" si="19"/>
        <v>0</v>
      </c>
      <c r="K226" s="92">
        <f t="shared" si="19"/>
        <v>0</v>
      </c>
      <c r="L226" s="13"/>
      <c r="M226" s="81">
        <f t="shared" si="0"/>
        <v>0</v>
      </c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</row>
    <row r="227" spans="1:29" ht="12.75" customHeight="1" x14ac:dyDescent="0.2">
      <c r="A227" s="13"/>
      <c r="B227" s="118" t="s">
        <v>547</v>
      </c>
      <c r="C227" s="513"/>
      <c r="D227" s="83" t="s">
        <v>548</v>
      </c>
      <c r="E227" s="57" t="s">
        <v>549</v>
      </c>
      <c r="F227" s="145">
        <v>0</v>
      </c>
      <c r="G227" s="145">
        <v>0</v>
      </c>
      <c r="H227" s="145">
        <v>0</v>
      </c>
      <c r="I227" s="84"/>
      <c r="J227" s="84"/>
      <c r="K227" s="84"/>
      <c r="L227" s="13"/>
      <c r="M227" s="81">
        <f t="shared" si="0"/>
        <v>0</v>
      </c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</row>
    <row r="228" spans="1:29" ht="12.75" customHeight="1" x14ac:dyDescent="0.2">
      <c r="A228" s="13"/>
      <c r="B228" s="118" t="s">
        <v>550</v>
      </c>
      <c r="C228" s="513"/>
      <c r="D228" s="83" t="s">
        <v>551</v>
      </c>
      <c r="E228" s="57" t="s">
        <v>552</v>
      </c>
      <c r="F228" s="145">
        <v>0</v>
      </c>
      <c r="G228" s="145">
        <v>0</v>
      </c>
      <c r="H228" s="145">
        <v>0</v>
      </c>
      <c r="I228" s="84"/>
      <c r="J228" s="84"/>
      <c r="K228" s="84"/>
      <c r="L228" s="13"/>
      <c r="M228" s="81">
        <f t="shared" si="0"/>
        <v>0</v>
      </c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</row>
    <row r="229" spans="1:29" ht="12.75" customHeight="1" x14ac:dyDescent="0.2">
      <c r="A229" s="13"/>
      <c r="B229" s="62" t="s">
        <v>553</v>
      </c>
      <c r="C229" s="513"/>
      <c r="D229" s="83" t="s">
        <v>554</v>
      </c>
      <c r="E229" s="57" t="s">
        <v>555</v>
      </c>
      <c r="F229" s="145">
        <v>0</v>
      </c>
      <c r="G229" s="145">
        <v>0</v>
      </c>
      <c r="H229" s="145">
        <v>0</v>
      </c>
      <c r="I229" s="84"/>
      <c r="J229" s="84"/>
      <c r="K229" s="84"/>
      <c r="L229" s="13"/>
      <c r="M229" s="81">
        <f t="shared" si="0"/>
        <v>0</v>
      </c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</row>
    <row r="230" spans="1:29" ht="12.75" customHeight="1" x14ac:dyDescent="0.2">
      <c r="A230" s="13"/>
      <c r="B230" s="62" t="s">
        <v>556</v>
      </c>
      <c r="C230" s="513"/>
      <c r="D230" s="83" t="s">
        <v>557</v>
      </c>
      <c r="E230" s="57" t="s">
        <v>558</v>
      </c>
      <c r="F230" s="145">
        <v>0</v>
      </c>
      <c r="G230" s="145">
        <v>0</v>
      </c>
      <c r="H230" s="145">
        <v>0</v>
      </c>
      <c r="I230" s="84"/>
      <c r="J230" s="84"/>
      <c r="K230" s="84"/>
      <c r="L230" s="13"/>
      <c r="M230" s="81">
        <f t="shared" si="0"/>
        <v>0</v>
      </c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</row>
    <row r="231" spans="1:29" ht="12.75" customHeight="1" x14ac:dyDescent="0.2">
      <c r="A231" s="13"/>
      <c r="B231" s="72">
        <v>15</v>
      </c>
      <c r="C231" s="514"/>
      <c r="D231" s="124" t="s">
        <v>559</v>
      </c>
      <c r="E231" s="90" t="s">
        <v>560</v>
      </c>
      <c r="F231" s="91">
        <v>0</v>
      </c>
      <c r="G231" s="91">
        <v>0</v>
      </c>
      <c r="H231" s="91">
        <v>0</v>
      </c>
      <c r="I231" s="92">
        <f t="shared" ref="I231:K231" si="20">+I227+I228+I229+I230</f>
        <v>0</v>
      </c>
      <c r="J231" s="92">
        <f t="shared" si="20"/>
        <v>0</v>
      </c>
      <c r="K231" s="92">
        <f t="shared" si="20"/>
        <v>0</v>
      </c>
      <c r="L231" s="13"/>
      <c r="M231" s="81">
        <f t="shared" si="0"/>
        <v>0</v>
      </c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</row>
    <row r="232" spans="1:29" ht="12.75" customHeight="1" x14ac:dyDescent="0.2">
      <c r="A232" s="13"/>
      <c r="B232" s="62" t="s">
        <v>561</v>
      </c>
      <c r="C232" s="541" t="s">
        <v>562</v>
      </c>
      <c r="D232" s="69" t="s">
        <v>563</v>
      </c>
      <c r="E232" s="57" t="s">
        <v>564</v>
      </c>
      <c r="F232" s="145">
        <v>0</v>
      </c>
      <c r="G232" s="145">
        <v>0</v>
      </c>
      <c r="H232" s="145">
        <v>0</v>
      </c>
      <c r="I232" s="84"/>
      <c r="J232" s="84"/>
      <c r="K232" s="84"/>
      <c r="L232" s="13"/>
      <c r="M232" s="81">
        <f t="shared" si="0"/>
        <v>0</v>
      </c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</row>
    <row r="233" spans="1:29" ht="12.75" customHeight="1" x14ac:dyDescent="0.2">
      <c r="A233" s="13"/>
      <c r="B233" s="62" t="s">
        <v>565</v>
      </c>
      <c r="C233" s="513"/>
      <c r="D233" s="69" t="s">
        <v>566</v>
      </c>
      <c r="E233" s="57" t="s">
        <v>567</v>
      </c>
      <c r="F233" s="145">
        <v>0</v>
      </c>
      <c r="G233" s="145">
        <v>0</v>
      </c>
      <c r="H233" s="145">
        <v>0</v>
      </c>
      <c r="I233" s="84"/>
      <c r="J233" s="84"/>
      <c r="K233" s="84"/>
      <c r="L233" s="13"/>
      <c r="M233" s="81">
        <f t="shared" si="0"/>
        <v>0</v>
      </c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</row>
    <row r="234" spans="1:29" ht="12.75" customHeight="1" x14ac:dyDescent="0.2">
      <c r="A234" s="13"/>
      <c r="B234" s="118" t="s">
        <v>568</v>
      </c>
      <c r="C234" s="513"/>
      <c r="D234" s="69" t="s">
        <v>569</v>
      </c>
      <c r="E234" s="57" t="s">
        <v>570</v>
      </c>
      <c r="F234" s="145">
        <v>0</v>
      </c>
      <c r="G234" s="145">
        <v>0</v>
      </c>
      <c r="H234" s="145">
        <v>0</v>
      </c>
      <c r="I234" s="84"/>
      <c r="J234" s="84"/>
      <c r="K234" s="84"/>
      <c r="L234" s="13"/>
      <c r="M234" s="81">
        <f t="shared" si="0"/>
        <v>0</v>
      </c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</row>
    <row r="235" spans="1:29" ht="12.75" customHeight="1" x14ac:dyDescent="0.2">
      <c r="A235" s="13"/>
      <c r="B235" s="118" t="s">
        <v>571</v>
      </c>
      <c r="C235" s="513"/>
      <c r="D235" s="69" t="s">
        <v>572</v>
      </c>
      <c r="E235" s="57" t="s">
        <v>573</v>
      </c>
      <c r="F235" s="145">
        <v>0</v>
      </c>
      <c r="G235" s="145">
        <v>0</v>
      </c>
      <c r="H235" s="145">
        <v>0</v>
      </c>
      <c r="I235" s="84"/>
      <c r="J235" s="84"/>
      <c r="K235" s="84"/>
      <c r="L235" s="13"/>
      <c r="M235" s="81">
        <f t="shared" si="0"/>
        <v>0</v>
      </c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</row>
    <row r="236" spans="1:29" ht="12.75" customHeight="1" x14ac:dyDescent="0.2">
      <c r="A236" s="13"/>
      <c r="B236" s="122" t="s">
        <v>574</v>
      </c>
      <c r="C236" s="513"/>
      <c r="D236" s="125" t="s">
        <v>575</v>
      </c>
      <c r="E236" s="90" t="s">
        <v>576</v>
      </c>
      <c r="F236" s="91">
        <v>0</v>
      </c>
      <c r="G236" s="91">
        <v>0</v>
      </c>
      <c r="H236" s="91">
        <v>0</v>
      </c>
      <c r="I236" s="92">
        <f t="shared" ref="I236:K236" si="21">+I232+I233+I234+I235</f>
        <v>0</v>
      </c>
      <c r="J236" s="92">
        <f t="shared" si="21"/>
        <v>0</v>
      </c>
      <c r="K236" s="92">
        <f t="shared" si="21"/>
        <v>0</v>
      </c>
      <c r="L236" s="13"/>
      <c r="M236" s="81">
        <f t="shared" si="0"/>
        <v>0</v>
      </c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</row>
    <row r="237" spans="1:29" ht="12.75" customHeight="1" x14ac:dyDescent="0.2">
      <c r="A237" s="13"/>
      <c r="B237" s="118" t="s">
        <v>577</v>
      </c>
      <c r="C237" s="513"/>
      <c r="D237" s="69" t="s">
        <v>578</v>
      </c>
      <c r="E237" s="57" t="s">
        <v>579</v>
      </c>
      <c r="F237" s="145">
        <v>0</v>
      </c>
      <c r="G237" s="145">
        <v>0</v>
      </c>
      <c r="H237" s="145">
        <v>0</v>
      </c>
      <c r="I237" s="84"/>
      <c r="J237" s="84"/>
      <c r="K237" s="84"/>
      <c r="L237" s="13"/>
      <c r="M237" s="81">
        <f t="shared" si="0"/>
        <v>0</v>
      </c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</row>
    <row r="238" spans="1:29" ht="12.75" customHeight="1" x14ac:dyDescent="0.2">
      <c r="A238" s="13"/>
      <c r="B238" s="118" t="s">
        <v>580</v>
      </c>
      <c r="C238" s="513"/>
      <c r="D238" s="69" t="s">
        <v>581</v>
      </c>
      <c r="E238" s="57" t="s">
        <v>582</v>
      </c>
      <c r="F238" s="145">
        <v>0</v>
      </c>
      <c r="G238" s="145">
        <v>0</v>
      </c>
      <c r="H238" s="145">
        <v>0</v>
      </c>
      <c r="I238" s="84"/>
      <c r="J238" s="84"/>
      <c r="K238" s="84"/>
      <c r="L238" s="13"/>
      <c r="M238" s="81">
        <f t="shared" si="0"/>
        <v>0</v>
      </c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58"/>
      <c r="Y238" s="158"/>
      <c r="Z238" s="158"/>
      <c r="AA238" s="158"/>
      <c r="AB238" s="158"/>
      <c r="AC238" s="158"/>
    </row>
    <row r="239" spans="1:29" ht="12.75" customHeight="1" x14ac:dyDescent="0.2">
      <c r="A239" s="13"/>
      <c r="B239" s="118" t="s">
        <v>583</v>
      </c>
      <c r="C239" s="513"/>
      <c r="D239" s="69" t="s">
        <v>584</v>
      </c>
      <c r="E239" s="57" t="s">
        <v>585</v>
      </c>
      <c r="F239" s="145">
        <v>0</v>
      </c>
      <c r="G239" s="145">
        <v>0</v>
      </c>
      <c r="H239" s="145">
        <v>0</v>
      </c>
      <c r="I239" s="84"/>
      <c r="J239" s="84"/>
      <c r="K239" s="84"/>
      <c r="L239" s="13"/>
      <c r="M239" s="81">
        <f t="shared" si="0"/>
        <v>0</v>
      </c>
      <c r="N239" s="158"/>
      <c r="O239" s="158"/>
      <c r="P239" s="158"/>
      <c r="Q239" s="158"/>
      <c r="R239" s="158"/>
      <c r="S239" s="158"/>
      <c r="T239" s="158"/>
      <c r="U239" s="158"/>
      <c r="V239" s="158"/>
      <c r="W239" s="158"/>
      <c r="X239" s="158"/>
      <c r="Y239" s="158"/>
      <c r="Z239" s="158"/>
      <c r="AA239" s="158"/>
      <c r="AB239" s="158"/>
      <c r="AC239" s="158"/>
    </row>
    <row r="240" spans="1:29" ht="12.75" customHeight="1" x14ac:dyDescent="0.2">
      <c r="A240" s="13"/>
      <c r="B240" s="118" t="s">
        <v>586</v>
      </c>
      <c r="C240" s="513"/>
      <c r="D240" s="69" t="s">
        <v>587</v>
      </c>
      <c r="E240" s="57" t="s">
        <v>588</v>
      </c>
      <c r="F240" s="145">
        <v>0</v>
      </c>
      <c r="G240" s="145">
        <v>0</v>
      </c>
      <c r="H240" s="145">
        <v>0</v>
      </c>
      <c r="I240" s="84"/>
      <c r="J240" s="84"/>
      <c r="K240" s="84"/>
      <c r="L240" s="13"/>
      <c r="M240" s="81">
        <f t="shared" si="0"/>
        <v>0</v>
      </c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58"/>
      <c r="Y240" s="158"/>
      <c r="Z240" s="158"/>
      <c r="AA240" s="158"/>
      <c r="AB240" s="158"/>
      <c r="AC240" s="158"/>
    </row>
    <row r="241" spans="1:29" ht="12.75" customHeight="1" x14ac:dyDescent="0.2">
      <c r="A241" s="13"/>
      <c r="B241" s="122" t="s">
        <v>589</v>
      </c>
      <c r="C241" s="513"/>
      <c r="D241" s="125" t="s">
        <v>575</v>
      </c>
      <c r="E241" s="90" t="s">
        <v>590</v>
      </c>
      <c r="F241" s="91">
        <v>0</v>
      </c>
      <c r="G241" s="91">
        <v>0</v>
      </c>
      <c r="H241" s="91">
        <v>0</v>
      </c>
      <c r="I241" s="92">
        <f t="shared" ref="I241:K241" si="22">+I237+I238+I239+I240</f>
        <v>0</v>
      </c>
      <c r="J241" s="92">
        <f t="shared" si="22"/>
        <v>0</v>
      </c>
      <c r="K241" s="92">
        <f t="shared" si="22"/>
        <v>0</v>
      </c>
      <c r="L241" s="13"/>
      <c r="M241" s="81">
        <f t="shared" si="0"/>
        <v>0</v>
      </c>
      <c r="N241" s="158"/>
      <c r="O241" s="158"/>
      <c r="P241" s="158"/>
      <c r="Q241" s="158"/>
      <c r="R241" s="158"/>
      <c r="S241" s="158"/>
      <c r="T241" s="158"/>
      <c r="U241" s="158"/>
      <c r="V241" s="158"/>
      <c r="W241" s="158"/>
      <c r="X241" s="158"/>
      <c r="Y241" s="158"/>
      <c r="Z241" s="158"/>
      <c r="AA241" s="158"/>
      <c r="AB241" s="158"/>
      <c r="AC241" s="158"/>
    </row>
    <row r="242" spans="1:29" ht="12.75" customHeight="1" x14ac:dyDescent="0.2">
      <c r="A242" s="13"/>
      <c r="B242" s="118" t="s">
        <v>591</v>
      </c>
      <c r="C242" s="513"/>
      <c r="D242" s="126" t="s">
        <v>592</v>
      </c>
      <c r="E242" s="57" t="s">
        <v>593</v>
      </c>
      <c r="F242" s="145">
        <v>0</v>
      </c>
      <c r="G242" s="145">
        <v>0</v>
      </c>
      <c r="H242" s="145">
        <v>0</v>
      </c>
      <c r="I242" s="84"/>
      <c r="J242" s="84"/>
      <c r="K242" s="84"/>
      <c r="L242" s="13"/>
      <c r="M242" s="81">
        <f t="shared" si="0"/>
        <v>0</v>
      </c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58"/>
      <c r="Y242" s="158"/>
      <c r="Z242" s="158"/>
      <c r="AA242" s="158"/>
      <c r="AB242" s="158"/>
      <c r="AC242" s="158"/>
    </row>
    <row r="243" spans="1:29" ht="12.75" customHeight="1" x14ac:dyDescent="0.2">
      <c r="A243" s="13"/>
      <c r="B243" s="118" t="s">
        <v>594</v>
      </c>
      <c r="C243" s="513"/>
      <c r="D243" s="126" t="s">
        <v>595</v>
      </c>
      <c r="E243" s="57" t="s">
        <v>596</v>
      </c>
      <c r="F243" s="145">
        <v>0</v>
      </c>
      <c r="G243" s="145">
        <v>0</v>
      </c>
      <c r="H243" s="145">
        <v>0</v>
      </c>
      <c r="I243" s="84"/>
      <c r="J243" s="84"/>
      <c r="K243" s="84"/>
      <c r="L243" s="13"/>
      <c r="M243" s="81">
        <f t="shared" si="0"/>
        <v>0</v>
      </c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58"/>
      <c r="Y243" s="158"/>
      <c r="Z243" s="158"/>
      <c r="AA243" s="158"/>
      <c r="AB243" s="158"/>
      <c r="AC243" s="158"/>
    </row>
    <row r="244" spans="1:29" ht="12.75" customHeight="1" x14ac:dyDescent="0.2">
      <c r="A244" s="13"/>
      <c r="B244" s="118" t="s">
        <v>597</v>
      </c>
      <c r="C244" s="513"/>
      <c r="D244" s="126" t="s">
        <v>598</v>
      </c>
      <c r="E244" s="57" t="s">
        <v>599</v>
      </c>
      <c r="F244" s="145">
        <v>0</v>
      </c>
      <c r="G244" s="145">
        <v>0</v>
      </c>
      <c r="H244" s="145">
        <v>0</v>
      </c>
      <c r="I244" s="84"/>
      <c r="J244" s="84"/>
      <c r="K244" s="84"/>
      <c r="L244" s="13"/>
      <c r="M244" s="81">
        <f t="shared" si="0"/>
        <v>0</v>
      </c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58"/>
      <c r="Y244" s="158"/>
      <c r="Z244" s="158"/>
      <c r="AA244" s="158"/>
      <c r="AB244" s="158"/>
      <c r="AC244" s="158"/>
    </row>
    <row r="245" spans="1:29" ht="12.75" customHeight="1" x14ac:dyDescent="0.2">
      <c r="A245" s="13"/>
      <c r="B245" s="118" t="s">
        <v>600</v>
      </c>
      <c r="C245" s="513"/>
      <c r="D245" s="126" t="s">
        <v>601</v>
      </c>
      <c r="E245" s="57" t="s">
        <v>602</v>
      </c>
      <c r="F245" s="145">
        <v>0</v>
      </c>
      <c r="G245" s="145">
        <v>0</v>
      </c>
      <c r="H245" s="145">
        <v>0</v>
      </c>
      <c r="I245" s="84"/>
      <c r="J245" s="84"/>
      <c r="K245" s="84"/>
      <c r="L245" s="13"/>
      <c r="M245" s="81">
        <f t="shared" si="0"/>
        <v>0</v>
      </c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58"/>
      <c r="Y245" s="158"/>
      <c r="Z245" s="158"/>
      <c r="AA245" s="158"/>
      <c r="AB245" s="158"/>
      <c r="AC245" s="158"/>
    </row>
    <row r="246" spans="1:29" ht="12.75" customHeight="1" x14ac:dyDescent="0.2">
      <c r="A246" s="13"/>
      <c r="B246" s="122" t="s">
        <v>603</v>
      </c>
      <c r="C246" s="514"/>
      <c r="D246" s="125" t="s">
        <v>604</v>
      </c>
      <c r="E246" s="90" t="s">
        <v>605</v>
      </c>
      <c r="F246" s="91">
        <v>0</v>
      </c>
      <c r="G246" s="91">
        <v>0</v>
      </c>
      <c r="H246" s="91">
        <v>0</v>
      </c>
      <c r="I246" s="92">
        <f t="shared" ref="I246:K246" si="23">+I242+I243+I244+I245</f>
        <v>0</v>
      </c>
      <c r="J246" s="92">
        <f t="shared" si="23"/>
        <v>0</v>
      </c>
      <c r="K246" s="92">
        <f t="shared" si="23"/>
        <v>0</v>
      </c>
      <c r="L246" s="13"/>
      <c r="M246" s="81">
        <f t="shared" si="0"/>
        <v>0</v>
      </c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58"/>
      <c r="Y246" s="158"/>
      <c r="Z246" s="158"/>
      <c r="AA246" s="158"/>
      <c r="AB246" s="158"/>
      <c r="AC246" s="158"/>
    </row>
    <row r="247" spans="1:29" ht="15" customHeight="1" x14ac:dyDescent="0.2">
      <c r="A247" s="13"/>
      <c r="B247" s="118" t="s">
        <v>606</v>
      </c>
      <c r="C247" s="541" t="s">
        <v>607</v>
      </c>
      <c r="D247" s="126" t="s">
        <v>608</v>
      </c>
      <c r="E247" s="57" t="s">
        <v>609</v>
      </c>
      <c r="F247" s="145">
        <v>0</v>
      </c>
      <c r="G247" s="145">
        <v>0</v>
      </c>
      <c r="H247" s="145">
        <v>0</v>
      </c>
      <c r="I247" s="84"/>
      <c r="J247" s="84"/>
      <c r="K247" s="84"/>
      <c r="L247" s="13"/>
      <c r="M247" s="81">
        <f t="shared" si="0"/>
        <v>0</v>
      </c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</row>
    <row r="248" spans="1:29" ht="12.75" customHeight="1" x14ac:dyDescent="0.2">
      <c r="A248" s="13"/>
      <c r="B248" s="118" t="s">
        <v>610</v>
      </c>
      <c r="C248" s="513"/>
      <c r="D248" s="126" t="s">
        <v>611</v>
      </c>
      <c r="E248" s="57" t="s">
        <v>612</v>
      </c>
      <c r="F248" s="145">
        <v>0</v>
      </c>
      <c r="G248" s="145">
        <v>0</v>
      </c>
      <c r="H248" s="145">
        <v>0</v>
      </c>
      <c r="I248" s="84"/>
      <c r="J248" s="84"/>
      <c r="K248" s="84"/>
      <c r="L248" s="13"/>
      <c r="M248" s="81">
        <f t="shared" si="0"/>
        <v>0</v>
      </c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58"/>
      <c r="Y248" s="158"/>
      <c r="Z248" s="158"/>
      <c r="AA248" s="158"/>
      <c r="AB248" s="158"/>
      <c r="AC248" s="158"/>
    </row>
    <row r="249" spans="1:29" ht="12.75" customHeight="1" x14ac:dyDescent="0.2">
      <c r="A249" s="13"/>
      <c r="B249" s="118" t="s">
        <v>613</v>
      </c>
      <c r="C249" s="513"/>
      <c r="D249" s="126" t="s">
        <v>614</v>
      </c>
      <c r="E249" s="57" t="s">
        <v>615</v>
      </c>
      <c r="F249" s="145">
        <v>0</v>
      </c>
      <c r="G249" s="145">
        <v>0</v>
      </c>
      <c r="H249" s="145">
        <v>0</v>
      </c>
      <c r="I249" s="84"/>
      <c r="J249" s="84"/>
      <c r="K249" s="84"/>
      <c r="L249" s="13"/>
      <c r="M249" s="81">
        <f t="shared" si="0"/>
        <v>0</v>
      </c>
      <c r="N249" s="158"/>
      <c r="O249" s="158"/>
      <c r="P249" s="158"/>
      <c r="Q249" s="158"/>
      <c r="R249" s="158"/>
      <c r="S249" s="158"/>
      <c r="T249" s="158"/>
      <c r="U249" s="158"/>
      <c r="V249" s="158"/>
      <c r="W249" s="158"/>
      <c r="X249" s="158"/>
      <c r="Y249" s="158"/>
      <c r="Z249" s="158"/>
      <c r="AA249" s="158"/>
      <c r="AB249" s="158"/>
      <c r="AC249" s="158"/>
    </row>
    <row r="250" spans="1:29" ht="12.75" customHeight="1" x14ac:dyDescent="0.2">
      <c r="A250" s="13"/>
      <c r="B250" s="118" t="s">
        <v>616</v>
      </c>
      <c r="C250" s="513"/>
      <c r="D250" s="126" t="s">
        <v>617</v>
      </c>
      <c r="E250" s="57" t="s">
        <v>618</v>
      </c>
      <c r="F250" s="145">
        <v>0</v>
      </c>
      <c r="G250" s="145">
        <v>0</v>
      </c>
      <c r="H250" s="145">
        <v>0</v>
      </c>
      <c r="I250" s="84"/>
      <c r="J250" s="84"/>
      <c r="K250" s="84"/>
      <c r="L250" s="13"/>
      <c r="M250" s="81">
        <f t="shared" si="0"/>
        <v>0</v>
      </c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58"/>
      <c r="Y250" s="158"/>
      <c r="Z250" s="158"/>
      <c r="AA250" s="158"/>
      <c r="AB250" s="158"/>
      <c r="AC250" s="158"/>
    </row>
    <row r="251" spans="1:29" ht="12.75" customHeight="1" x14ac:dyDescent="0.2">
      <c r="A251" s="13"/>
      <c r="B251" s="122" t="s">
        <v>619</v>
      </c>
      <c r="C251" s="513"/>
      <c r="D251" s="125" t="s">
        <v>620</v>
      </c>
      <c r="E251" s="90" t="s">
        <v>621</v>
      </c>
      <c r="F251" s="91">
        <v>0</v>
      </c>
      <c r="G251" s="91">
        <v>0</v>
      </c>
      <c r="H251" s="91">
        <v>0</v>
      </c>
      <c r="I251" s="92">
        <f t="shared" ref="I251:K251" si="24">+I247+I248+I249+I250</f>
        <v>0</v>
      </c>
      <c r="J251" s="92">
        <f t="shared" si="24"/>
        <v>0</v>
      </c>
      <c r="K251" s="92">
        <f t="shared" si="24"/>
        <v>0</v>
      </c>
      <c r="L251" s="13"/>
      <c r="M251" s="81">
        <f t="shared" si="0"/>
        <v>0</v>
      </c>
      <c r="N251" s="158"/>
      <c r="O251" s="158"/>
      <c r="P251" s="158"/>
      <c r="Q251" s="158"/>
      <c r="R251" s="158"/>
      <c r="S251" s="158"/>
      <c r="T251" s="158"/>
      <c r="U251" s="158"/>
      <c r="V251" s="158"/>
      <c r="W251" s="158"/>
      <c r="X251" s="158"/>
      <c r="Y251" s="158"/>
      <c r="Z251" s="158"/>
      <c r="AA251" s="158"/>
      <c r="AB251" s="158"/>
      <c r="AC251" s="158"/>
    </row>
    <row r="252" spans="1:29" ht="12.75" customHeight="1" x14ac:dyDescent="0.2">
      <c r="A252" s="13"/>
      <c r="B252" s="118" t="s">
        <v>622</v>
      </c>
      <c r="C252" s="513"/>
      <c r="D252" s="126" t="s">
        <v>623</v>
      </c>
      <c r="E252" s="57" t="s">
        <v>624</v>
      </c>
      <c r="F252" s="145">
        <v>0</v>
      </c>
      <c r="G252" s="145">
        <v>0</v>
      </c>
      <c r="H252" s="145">
        <v>0</v>
      </c>
      <c r="I252" s="84"/>
      <c r="J252" s="84"/>
      <c r="K252" s="84"/>
      <c r="L252" s="13"/>
      <c r="M252" s="81">
        <f t="shared" si="0"/>
        <v>0</v>
      </c>
      <c r="N252" s="158"/>
      <c r="O252" s="158"/>
      <c r="P252" s="158"/>
      <c r="Q252" s="158"/>
      <c r="R252" s="158"/>
      <c r="S252" s="158"/>
      <c r="T252" s="158"/>
      <c r="U252" s="158"/>
      <c r="V252" s="158"/>
      <c r="W252" s="158"/>
      <c r="X252" s="158"/>
      <c r="Y252" s="158"/>
      <c r="Z252" s="158"/>
      <c r="AA252" s="158"/>
      <c r="AB252" s="158"/>
      <c r="AC252" s="158"/>
    </row>
    <row r="253" spans="1:29" ht="12.75" customHeight="1" x14ac:dyDescent="0.2">
      <c r="A253" s="13"/>
      <c r="B253" s="118" t="s">
        <v>625</v>
      </c>
      <c r="C253" s="513"/>
      <c r="D253" s="126" t="s">
        <v>626</v>
      </c>
      <c r="E253" s="57" t="s">
        <v>627</v>
      </c>
      <c r="F253" s="145">
        <v>0</v>
      </c>
      <c r="G253" s="145">
        <v>0</v>
      </c>
      <c r="H253" s="145">
        <v>0</v>
      </c>
      <c r="I253" s="84"/>
      <c r="J253" s="84"/>
      <c r="K253" s="84"/>
      <c r="L253" s="13"/>
      <c r="M253" s="81">
        <f t="shared" si="0"/>
        <v>0</v>
      </c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58"/>
      <c r="Y253" s="158"/>
      <c r="Z253" s="158"/>
      <c r="AA253" s="158"/>
      <c r="AB253" s="158"/>
      <c r="AC253" s="158"/>
    </row>
    <row r="254" spans="1:29" ht="12.75" customHeight="1" x14ac:dyDescent="0.2">
      <c r="A254" s="13"/>
      <c r="B254" s="118" t="s">
        <v>628</v>
      </c>
      <c r="C254" s="513"/>
      <c r="D254" s="126" t="s">
        <v>629</v>
      </c>
      <c r="E254" s="57" t="s">
        <v>630</v>
      </c>
      <c r="F254" s="145">
        <v>0</v>
      </c>
      <c r="G254" s="145">
        <v>0</v>
      </c>
      <c r="H254" s="145">
        <v>0</v>
      </c>
      <c r="I254" s="84"/>
      <c r="J254" s="84"/>
      <c r="K254" s="84"/>
      <c r="L254" s="13"/>
      <c r="M254" s="81">
        <f t="shared" si="0"/>
        <v>0</v>
      </c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58"/>
      <c r="Y254" s="158"/>
      <c r="Z254" s="158"/>
      <c r="AA254" s="158"/>
      <c r="AB254" s="158"/>
      <c r="AC254" s="158"/>
    </row>
    <row r="255" spans="1:29" ht="12.75" customHeight="1" x14ac:dyDescent="0.2">
      <c r="A255" s="13"/>
      <c r="B255" s="118" t="s">
        <v>631</v>
      </c>
      <c r="C255" s="513"/>
      <c r="D255" s="126" t="s">
        <v>632</v>
      </c>
      <c r="E255" s="57" t="s">
        <v>633</v>
      </c>
      <c r="F255" s="145">
        <v>0</v>
      </c>
      <c r="G255" s="145">
        <v>0</v>
      </c>
      <c r="H255" s="145">
        <v>0</v>
      </c>
      <c r="I255" s="84"/>
      <c r="J255" s="84"/>
      <c r="K255" s="84"/>
      <c r="L255" s="13"/>
      <c r="M255" s="81">
        <f t="shared" si="0"/>
        <v>0</v>
      </c>
      <c r="N255" s="158"/>
      <c r="O255" s="158"/>
      <c r="P255" s="158"/>
      <c r="Q255" s="158"/>
      <c r="R255" s="158"/>
      <c r="S255" s="158"/>
      <c r="T255" s="158"/>
      <c r="U255" s="158"/>
      <c r="V255" s="158"/>
      <c r="W255" s="158"/>
      <c r="X255" s="158"/>
      <c r="Y255" s="158"/>
      <c r="Z255" s="158"/>
      <c r="AA255" s="158"/>
      <c r="AB255" s="158"/>
      <c r="AC255" s="158"/>
    </row>
    <row r="256" spans="1:29" ht="12.75" customHeight="1" x14ac:dyDescent="0.2">
      <c r="A256" s="13"/>
      <c r="B256" s="122" t="s">
        <v>634</v>
      </c>
      <c r="C256" s="513"/>
      <c r="D256" s="125" t="s">
        <v>635</v>
      </c>
      <c r="E256" s="90" t="s">
        <v>636</v>
      </c>
      <c r="F256" s="91">
        <v>0</v>
      </c>
      <c r="G256" s="91">
        <v>0</v>
      </c>
      <c r="H256" s="91">
        <v>0</v>
      </c>
      <c r="I256" s="92">
        <f t="shared" ref="I256:K256" si="25">+I252+I253+I254+I255</f>
        <v>0</v>
      </c>
      <c r="J256" s="92">
        <f t="shared" si="25"/>
        <v>0</v>
      </c>
      <c r="K256" s="92">
        <f t="shared" si="25"/>
        <v>0</v>
      </c>
      <c r="L256" s="13"/>
      <c r="M256" s="81">
        <f t="shared" si="0"/>
        <v>0</v>
      </c>
      <c r="N256" s="158"/>
      <c r="O256" s="158"/>
      <c r="P256" s="158"/>
      <c r="Q256" s="158"/>
      <c r="R256" s="158"/>
      <c r="S256" s="158"/>
      <c r="T256" s="158"/>
      <c r="U256" s="158"/>
      <c r="V256" s="158"/>
      <c r="W256" s="158"/>
      <c r="X256" s="158"/>
      <c r="Y256" s="158"/>
      <c r="Z256" s="158"/>
      <c r="AA256" s="158"/>
      <c r="AB256" s="158"/>
      <c r="AC256" s="158"/>
    </row>
    <row r="257" spans="1:29" ht="12.75" customHeight="1" x14ac:dyDescent="0.2">
      <c r="A257" s="13"/>
      <c r="B257" s="118" t="s">
        <v>637</v>
      </c>
      <c r="C257" s="513"/>
      <c r="D257" s="126" t="s">
        <v>638</v>
      </c>
      <c r="E257" s="57" t="s">
        <v>639</v>
      </c>
      <c r="F257" s="145">
        <v>0</v>
      </c>
      <c r="G257" s="145">
        <v>0</v>
      </c>
      <c r="H257" s="145">
        <v>0</v>
      </c>
      <c r="I257" s="84"/>
      <c r="J257" s="84"/>
      <c r="K257" s="84"/>
      <c r="L257" s="13"/>
      <c r="M257" s="81">
        <f t="shared" si="0"/>
        <v>0</v>
      </c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58"/>
      <c r="Y257" s="158"/>
      <c r="Z257" s="158"/>
      <c r="AA257" s="158"/>
      <c r="AB257" s="158"/>
      <c r="AC257" s="158"/>
    </row>
    <row r="258" spans="1:29" ht="12.75" customHeight="1" x14ac:dyDescent="0.2">
      <c r="A258" s="13"/>
      <c r="B258" s="118" t="s">
        <v>640</v>
      </c>
      <c r="C258" s="513"/>
      <c r="D258" s="126" t="s">
        <v>641</v>
      </c>
      <c r="E258" s="57" t="s">
        <v>642</v>
      </c>
      <c r="F258" s="145">
        <v>0</v>
      </c>
      <c r="G258" s="145">
        <v>0</v>
      </c>
      <c r="H258" s="145">
        <v>0</v>
      </c>
      <c r="I258" s="84"/>
      <c r="J258" s="84"/>
      <c r="K258" s="84"/>
      <c r="L258" s="13"/>
      <c r="M258" s="81">
        <f t="shared" si="0"/>
        <v>0</v>
      </c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  <c r="Y258" s="158"/>
      <c r="Z258" s="158"/>
      <c r="AA258" s="158"/>
      <c r="AB258" s="158"/>
      <c r="AC258" s="158"/>
    </row>
    <row r="259" spans="1:29" ht="12.75" customHeight="1" x14ac:dyDescent="0.2">
      <c r="A259" s="13"/>
      <c r="B259" s="118" t="s">
        <v>643</v>
      </c>
      <c r="C259" s="513"/>
      <c r="D259" s="126" t="s">
        <v>644</v>
      </c>
      <c r="E259" s="57" t="s">
        <v>645</v>
      </c>
      <c r="F259" s="145">
        <v>0</v>
      </c>
      <c r="G259" s="145">
        <v>0</v>
      </c>
      <c r="H259" s="145">
        <v>0</v>
      </c>
      <c r="I259" s="84"/>
      <c r="J259" s="84"/>
      <c r="K259" s="84"/>
      <c r="L259" s="13"/>
      <c r="M259" s="81">
        <f t="shared" si="0"/>
        <v>0</v>
      </c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58"/>
      <c r="Y259" s="158"/>
      <c r="Z259" s="158"/>
      <c r="AA259" s="158"/>
      <c r="AB259" s="158"/>
      <c r="AC259" s="158"/>
    </row>
    <row r="260" spans="1:29" ht="12.75" customHeight="1" x14ac:dyDescent="0.2">
      <c r="A260" s="13"/>
      <c r="B260" s="118" t="s">
        <v>646</v>
      </c>
      <c r="C260" s="513"/>
      <c r="D260" s="126" t="s">
        <v>647</v>
      </c>
      <c r="E260" s="57" t="s">
        <v>648</v>
      </c>
      <c r="F260" s="145">
        <v>0</v>
      </c>
      <c r="G260" s="145">
        <v>0</v>
      </c>
      <c r="H260" s="145">
        <v>0</v>
      </c>
      <c r="I260" s="84"/>
      <c r="J260" s="84"/>
      <c r="K260" s="84"/>
      <c r="L260" s="13"/>
      <c r="M260" s="81">
        <f t="shared" si="0"/>
        <v>0</v>
      </c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  <c r="Y260" s="158"/>
      <c r="Z260" s="158"/>
      <c r="AA260" s="158"/>
      <c r="AB260" s="158"/>
      <c r="AC260" s="158"/>
    </row>
    <row r="261" spans="1:29" ht="12.75" customHeight="1" x14ac:dyDescent="0.2">
      <c r="A261" s="13"/>
      <c r="B261" s="122" t="s">
        <v>649</v>
      </c>
      <c r="C261" s="513"/>
      <c r="D261" s="125" t="s">
        <v>650</v>
      </c>
      <c r="E261" s="90" t="s">
        <v>651</v>
      </c>
      <c r="F261" s="91">
        <v>0</v>
      </c>
      <c r="G261" s="91">
        <v>0</v>
      </c>
      <c r="H261" s="91">
        <v>0</v>
      </c>
      <c r="I261" s="92">
        <f t="shared" ref="I261:K261" si="26">+I257+I258+I259+I260</f>
        <v>0</v>
      </c>
      <c r="J261" s="92">
        <f t="shared" si="26"/>
        <v>0</v>
      </c>
      <c r="K261" s="92">
        <f t="shared" si="26"/>
        <v>0</v>
      </c>
      <c r="L261" s="13"/>
      <c r="M261" s="81">
        <f t="shared" si="0"/>
        <v>0</v>
      </c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  <c r="Z261" s="158"/>
      <c r="AA261" s="158"/>
      <c r="AB261" s="158"/>
      <c r="AC261" s="158"/>
    </row>
    <row r="262" spans="1:29" ht="12.75" customHeight="1" x14ac:dyDescent="0.2">
      <c r="A262" s="13"/>
      <c r="B262" s="118" t="s">
        <v>652</v>
      </c>
      <c r="C262" s="513"/>
      <c r="D262" s="126" t="s">
        <v>653</v>
      </c>
      <c r="E262" s="57" t="s">
        <v>654</v>
      </c>
      <c r="F262" s="145">
        <v>0</v>
      </c>
      <c r="G262" s="145">
        <v>0</v>
      </c>
      <c r="H262" s="145">
        <v>0</v>
      </c>
      <c r="I262" s="127"/>
      <c r="J262" s="127"/>
      <c r="K262" s="127"/>
      <c r="L262" s="128"/>
      <c r="M262" s="129">
        <f t="shared" si="0"/>
        <v>0</v>
      </c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  <c r="AB262" s="158"/>
      <c r="AC262" s="158"/>
    </row>
    <row r="263" spans="1:29" ht="12.75" customHeight="1" x14ac:dyDescent="0.2">
      <c r="A263" s="13"/>
      <c r="B263" s="118" t="s">
        <v>655</v>
      </c>
      <c r="C263" s="513"/>
      <c r="D263" s="126" t="s">
        <v>656</v>
      </c>
      <c r="E263" s="57" t="s">
        <v>657</v>
      </c>
      <c r="F263" s="145">
        <v>0</v>
      </c>
      <c r="G263" s="145">
        <v>0</v>
      </c>
      <c r="H263" s="145">
        <v>0</v>
      </c>
      <c r="I263" s="127"/>
      <c r="J263" s="127"/>
      <c r="K263" s="127"/>
      <c r="L263" s="128"/>
      <c r="M263" s="129">
        <f t="shared" si="0"/>
        <v>0</v>
      </c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  <c r="Y263" s="158"/>
      <c r="Z263" s="158"/>
      <c r="AA263" s="158"/>
      <c r="AB263" s="158"/>
      <c r="AC263" s="158"/>
    </row>
    <row r="264" spans="1:29" ht="12.75" customHeight="1" x14ac:dyDescent="0.2">
      <c r="A264" s="13"/>
      <c r="B264" s="118" t="s">
        <v>658</v>
      </c>
      <c r="C264" s="513"/>
      <c r="D264" s="126" t="s">
        <v>659</v>
      </c>
      <c r="E264" s="57" t="s">
        <v>660</v>
      </c>
      <c r="F264" s="145">
        <v>0</v>
      </c>
      <c r="G264" s="145">
        <v>0</v>
      </c>
      <c r="H264" s="145">
        <v>0</v>
      </c>
      <c r="I264" s="127"/>
      <c r="J264" s="127"/>
      <c r="K264" s="127"/>
      <c r="L264" s="128"/>
      <c r="M264" s="129">
        <f t="shared" si="0"/>
        <v>0</v>
      </c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  <c r="Z264" s="158"/>
      <c r="AA264" s="158"/>
      <c r="AB264" s="158"/>
      <c r="AC264" s="158"/>
    </row>
    <row r="265" spans="1:29" ht="12.75" customHeight="1" x14ac:dyDescent="0.2">
      <c r="A265" s="13"/>
      <c r="B265" s="118" t="s">
        <v>661</v>
      </c>
      <c r="C265" s="513"/>
      <c r="D265" s="126" t="s">
        <v>662</v>
      </c>
      <c r="E265" s="57" t="s">
        <v>663</v>
      </c>
      <c r="F265" s="145">
        <v>0</v>
      </c>
      <c r="G265" s="145">
        <v>0</v>
      </c>
      <c r="H265" s="145">
        <v>0</v>
      </c>
      <c r="I265" s="127"/>
      <c r="J265" s="127"/>
      <c r="K265" s="127"/>
      <c r="L265" s="128"/>
      <c r="M265" s="129">
        <f t="shared" ref="M265:M289" si="27">SUM(F265:K265)</f>
        <v>0</v>
      </c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  <c r="Y265" s="158"/>
      <c r="Z265" s="158"/>
      <c r="AA265" s="158"/>
      <c r="AB265" s="158"/>
      <c r="AC265" s="158"/>
    </row>
    <row r="266" spans="1:29" ht="12.75" customHeight="1" x14ac:dyDescent="0.2">
      <c r="A266" s="13"/>
      <c r="B266" s="122" t="s">
        <v>664</v>
      </c>
      <c r="C266" s="514"/>
      <c r="D266" s="125" t="s">
        <v>665</v>
      </c>
      <c r="E266" s="90" t="s">
        <v>666</v>
      </c>
      <c r="F266" s="91">
        <v>0</v>
      </c>
      <c r="G266" s="91">
        <v>0</v>
      </c>
      <c r="H266" s="91">
        <v>0</v>
      </c>
      <c r="I266" s="92">
        <f t="shared" ref="I266:K266" si="28">+I262+I263+I264+I265</f>
        <v>0</v>
      </c>
      <c r="J266" s="92">
        <f t="shared" si="28"/>
        <v>0</v>
      </c>
      <c r="K266" s="92">
        <f t="shared" si="28"/>
        <v>0</v>
      </c>
      <c r="L266" s="13"/>
      <c r="M266" s="81">
        <f t="shared" si="27"/>
        <v>0</v>
      </c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58"/>
      <c r="Y266" s="158"/>
      <c r="Z266" s="158"/>
      <c r="AA266" s="158"/>
      <c r="AB266" s="158"/>
      <c r="AC266" s="158"/>
    </row>
    <row r="267" spans="1:29" ht="13.5" customHeight="1" x14ac:dyDescent="0.2">
      <c r="A267" s="13"/>
      <c r="B267" s="118" t="s">
        <v>667</v>
      </c>
      <c r="C267" s="541" t="s">
        <v>668</v>
      </c>
      <c r="D267" s="126" t="s">
        <v>669</v>
      </c>
      <c r="E267" s="57" t="s">
        <v>670</v>
      </c>
      <c r="F267" s="145">
        <v>0</v>
      </c>
      <c r="G267" s="145">
        <v>0</v>
      </c>
      <c r="H267" s="145">
        <v>0</v>
      </c>
      <c r="I267" s="84"/>
      <c r="J267" s="84"/>
      <c r="K267" s="84"/>
      <c r="L267" s="13"/>
      <c r="M267" s="81">
        <f t="shared" si="27"/>
        <v>0</v>
      </c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  <c r="AA267" s="158"/>
      <c r="AB267" s="158"/>
      <c r="AC267" s="158"/>
    </row>
    <row r="268" spans="1:29" ht="12.75" customHeight="1" x14ac:dyDescent="0.2">
      <c r="A268" s="13"/>
      <c r="B268" s="118" t="s">
        <v>671</v>
      </c>
      <c r="C268" s="513"/>
      <c r="D268" s="126" t="s">
        <v>672</v>
      </c>
      <c r="E268" s="57" t="s">
        <v>673</v>
      </c>
      <c r="F268" s="145">
        <v>0</v>
      </c>
      <c r="G268" s="145">
        <v>0</v>
      </c>
      <c r="H268" s="145">
        <v>0</v>
      </c>
      <c r="I268" s="84"/>
      <c r="J268" s="84"/>
      <c r="K268" s="84"/>
      <c r="L268" s="13"/>
      <c r="M268" s="81">
        <f t="shared" si="27"/>
        <v>0</v>
      </c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  <c r="Y268" s="158"/>
      <c r="Z268" s="158"/>
      <c r="AA268" s="158"/>
      <c r="AB268" s="158"/>
      <c r="AC268" s="158"/>
    </row>
    <row r="269" spans="1:29" ht="12.75" customHeight="1" x14ac:dyDescent="0.2">
      <c r="A269" s="13"/>
      <c r="B269" s="118" t="s">
        <v>674</v>
      </c>
      <c r="C269" s="513"/>
      <c r="D269" s="126" t="s">
        <v>675</v>
      </c>
      <c r="E269" s="57" t="s">
        <v>676</v>
      </c>
      <c r="F269" s="145">
        <v>0</v>
      </c>
      <c r="G269" s="145">
        <v>0</v>
      </c>
      <c r="H269" s="145">
        <v>0</v>
      </c>
      <c r="I269" s="84"/>
      <c r="J269" s="84"/>
      <c r="K269" s="84"/>
      <c r="L269" s="13"/>
      <c r="M269" s="81">
        <f t="shared" si="27"/>
        <v>0</v>
      </c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  <c r="Y269" s="158"/>
      <c r="Z269" s="158"/>
      <c r="AA269" s="158"/>
      <c r="AB269" s="158"/>
      <c r="AC269" s="158"/>
    </row>
    <row r="270" spans="1:29" ht="12.75" customHeight="1" x14ac:dyDescent="0.2">
      <c r="A270" s="13"/>
      <c r="B270" s="118" t="s">
        <v>677</v>
      </c>
      <c r="C270" s="513"/>
      <c r="D270" s="126" t="s">
        <v>678</v>
      </c>
      <c r="E270" s="57" t="s">
        <v>679</v>
      </c>
      <c r="F270" s="145">
        <v>0</v>
      </c>
      <c r="G270" s="145">
        <v>0</v>
      </c>
      <c r="H270" s="145">
        <v>0</v>
      </c>
      <c r="I270" s="84"/>
      <c r="J270" s="84"/>
      <c r="K270" s="84"/>
      <c r="L270" s="13"/>
      <c r="M270" s="81">
        <f t="shared" si="27"/>
        <v>0</v>
      </c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  <c r="Z270" s="158"/>
      <c r="AA270" s="158"/>
      <c r="AB270" s="158"/>
      <c r="AC270" s="158"/>
    </row>
    <row r="271" spans="1:29" ht="12.75" customHeight="1" x14ac:dyDescent="0.2">
      <c r="A271" s="13"/>
      <c r="B271" s="122">
        <v>18</v>
      </c>
      <c r="C271" s="514"/>
      <c r="D271" s="125" t="s">
        <v>665</v>
      </c>
      <c r="E271" s="72" t="s">
        <v>680</v>
      </c>
      <c r="F271" s="130">
        <v>0</v>
      </c>
      <c r="G271" s="130">
        <v>0</v>
      </c>
      <c r="H271" s="130">
        <v>0</v>
      </c>
      <c r="I271" s="131">
        <f t="shared" ref="I271:K271" si="29">+I267+I268+I269+I270</f>
        <v>0</v>
      </c>
      <c r="J271" s="131">
        <f t="shared" si="29"/>
        <v>0</v>
      </c>
      <c r="K271" s="131">
        <f t="shared" si="29"/>
        <v>0</v>
      </c>
      <c r="L271" s="13"/>
      <c r="M271" s="81">
        <f t="shared" si="27"/>
        <v>0</v>
      </c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  <c r="Y271" s="158"/>
      <c r="Z271" s="158"/>
      <c r="AA271" s="158"/>
      <c r="AB271" s="158"/>
      <c r="AC271" s="158"/>
    </row>
    <row r="272" spans="1:29" ht="12.75" customHeight="1" x14ac:dyDescent="0.2">
      <c r="A272" s="132"/>
      <c r="B272" s="133" t="s">
        <v>681</v>
      </c>
      <c r="C272" s="538" t="s">
        <v>682</v>
      </c>
      <c r="D272" s="69" t="s">
        <v>683</v>
      </c>
      <c r="E272" s="63" t="s">
        <v>684</v>
      </c>
      <c r="F272" s="150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27"/>
        <v>1</v>
      </c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</row>
    <row r="273" spans="1:29" ht="12.75" customHeight="1" x14ac:dyDescent="0.2">
      <c r="A273" s="132"/>
      <c r="B273" s="133" t="s">
        <v>685</v>
      </c>
      <c r="C273" s="513"/>
      <c r="D273" s="69" t="s">
        <v>686</v>
      </c>
      <c r="E273" s="63" t="s">
        <v>687</v>
      </c>
      <c r="F273" s="150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27"/>
        <v>37</v>
      </c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</row>
    <row r="274" spans="1:29" ht="12.75" customHeight="1" x14ac:dyDescent="0.2">
      <c r="A274" s="13"/>
      <c r="B274" s="133" t="s">
        <v>688</v>
      </c>
      <c r="C274" s="513"/>
      <c r="D274" s="69" t="s">
        <v>689</v>
      </c>
      <c r="E274" s="63" t="s">
        <v>690</v>
      </c>
      <c r="F274" s="150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27"/>
        <v>9</v>
      </c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  <c r="AA274" s="158"/>
      <c r="AB274" s="158"/>
      <c r="AC274" s="158"/>
    </row>
    <row r="275" spans="1:29" ht="12.75" customHeight="1" x14ac:dyDescent="0.2">
      <c r="A275" s="13"/>
      <c r="B275" s="133" t="s">
        <v>691</v>
      </c>
      <c r="C275" s="513"/>
      <c r="D275" s="69" t="s">
        <v>692</v>
      </c>
      <c r="E275" s="63" t="s">
        <v>693</v>
      </c>
      <c r="F275" s="150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27"/>
        <v>5</v>
      </c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  <c r="Y275" s="158"/>
      <c r="Z275" s="158"/>
      <c r="AA275" s="158"/>
      <c r="AB275" s="158"/>
      <c r="AC275" s="158"/>
    </row>
    <row r="276" spans="1:29" ht="12.75" customHeight="1" x14ac:dyDescent="0.2">
      <c r="A276" s="13"/>
      <c r="B276" s="133" t="s">
        <v>694</v>
      </c>
      <c r="C276" s="513"/>
      <c r="D276" s="69" t="s">
        <v>182</v>
      </c>
      <c r="E276" s="63" t="s">
        <v>695</v>
      </c>
      <c r="F276" s="150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27"/>
        <v>0</v>
      </c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  <c r="Z276" s="158"/>
      <c r="AA276" s="158"/>
      <c r="AB276" s="158"/>
      <c r="AC276" s="158"/>
    </row>
    <row r="277" spans="1:29" ht="12.75" customHeight="1" x14ac:dyDescent="0.2">
      <c r="A277" s="13"/>
      <c r="B277" s="133" t="s">
        <v>696</v>
      </c>
      <c r="C277" s="513"/>
      <c r="D277" s="69" t="s">
        <v>697</v>
      </c>
      <c r="E277" s="63" t="s">
        <v>698</v>
      </c>
      <c r="F277" s="156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27"/>
        <v>0</v>
      </c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  <c r="Y277" s="158"/>
      <c r="Z277" s="158"/>
      <c r="AA277" s="158"/>
      <c r="AB277" s="158"/>
      <c r="AC277" s="158"/>
    </row>
    <row r="278" spans="1:29" ht="12.75" customHeight="1" x14ac:dyDescent="0.2">
      <c r="A278" s="13"/>
      <c r="B278" s="133" t="s">
        <v>699</v>
      </c>
      <c r="C278" s="513"/>
      <c r="D278" s="69" t="s">
        <v>700</v>
      </c>
      <c r="E278" s="63" t="s">
        <v>701</v>
      </c>
      <c r="F278" s="156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27"/>
        <v>0</v>
      </c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  <c r="Y278" s="158"/>
      <c r="Z278" s="158"/>
      <c r="AA278" s="158"/>
      <c r="AB278" s="158"/>
      <c r="AC278" s="158"/>
    </row>
    <row r="279" spans="1:29" ht="12.75" customHeight="1" x14ac:dyDescent="0.2">
      <c r="A279" s="13"/>
      <c r="B279" s="133" t="s">
        <v>702</v>
      </c>
      <c r="C279" s="513"/>
      <c r="D279" s="69" t="s">
        <v>703</v>
      </c>
      <c r="E279" s="63" t="s">
        <v>704</v>
      </c>
      <c r="F279" s="156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27"/>
        <v>0</v>
      </c>
      <c r="N279" s="158"/>
      <c r="O279" s="158"/>
      <c r="P279" s="158"/>
      <c r="Q279" s="158"/>
      <c r="R279" s="158"/>
      <c r="S279" s="158"/>
      <c r="T279" s="158"/>
      <c r="U279" s="158"/>
      <c r="V279" s="158"/>
      <c r="W279" s="158"/>
      <c r="X279" s="158"/>
      <c r="Y279" s="158"/>
      <c r="Z279" s="158"/>
      <c r="AA279" s="158"/>
      <c r="AB279" s="158"/>
      <c r="AC279" s="158"/>
    </row>
    <row r="280" spans="1:29" ht="12.75" customHeight="1" x14ac:dyDescent="0.2">
      <c r="A280" s="13"/>
      <c r="B280" s="133" t="s">
        <v>705</v>
      </c>
      <c r="C280" s="539"/>
      <c r="D280" s="69" t="s">
        <v>706</v>
      </c>
      <c r="E280" s="63" t="s">
        <v>707</v>
      </c>
      <c r="F280" s="156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27"/>
        <v>1</v>
      </c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  <c r="Y280" s="158"/>
      <c r="Z280" s="158"/>
      <c r="AA280" s="158"/>
      <c r="AB280" s="158"/>
      <c r="AC280" s="158"/>
    </row>
    <row r="281" spans="1:29" ht="12.75" customHeight="1" x14ac:dyDescent="0.2">
      <c r="A281" s="13"/>
      <c r="B281" s="140">
        <v>19</v>
      </c>
      <c r="C281" s="141"/>
      <c r="D281" s="74" t="s">
        <v>708</v>
      </c>
      <c r="E281" s="81" t="s">
        <v>709</v>
      </c>
      <c r="F281" s="130">
        <v>1</v>
      </c>
      <c r="G281" s="130">
        <v>0</v>
      </c>
      <c r="H281" s="130">
        <v>0</v>
      </c>
      <c r="I281" s="131">
        <f t="shared" ref="I281:K281" si="30">+I277+I278+I279+I280</f>
        <v>0</v>
      </c>
      <c r="J281" s="131">
        <f t="shared" si="30"/>
        <v>0</v>
      </c>
      <c r="K281" s="131">
        <f t="shared" si="30"/>
        <v>0</v>
      </c>
      <c r="L281" s="13"/>
      <c r="M281" s="81">
        <f t="shared" si="27"/>
        <v>1</v>
      </c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  <c r="Y281" s="158"/>
      <c r="Z281" s="158"/>
      <c r="AA281" s="158"/>
      <c r="AB281" s="158"/>
      <c r="AC281" s="158"/>
    </row>
    <row r="282" spans="1:29" ht="12.75" customHeight="1" x14ac:dyDescent="0.2">
      <c r="A282" s="13"/>
      <c r="B282" s="62" t="s">
        <v>710</v>
      </c>
      <c r="C282" s="540" t="s">
        <v>711</v>
      </c>
      <c r="D282" s="69" t="s">
        <v>712</v>
      </c>
      <c r="E282" s="63" t="s">
        <v>713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27"/>
        <v>124</v>
      </c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  <c r="Y282" s="158"/>
      <c r="Z282" s="158"/>
      <c r="AA282" s="158"/>
      <c r="AB282" s="158"/>
      <c r="AC282" s="158"/>
    </row>
    <row r="283" spans="1:29" ht="12.75" customHeight="1" x14ac:dyDescent="0.2">
      <c r="A283" s="13"/>
      <c r="B283" s="62" t="s">
        <v>714</v>
      </c>
      <c r="C283" s="513"/>
      <c r="D283" s="69" t="s">
        <v>715</v>
      </c>
      <c r="E283" s="63" t="s">
        <v>716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27"/>
        <v>104</v>
      </c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  <c r="Y283" s="158"/>
      <c r="Z283" s="158"/>
      <c r="AA283" s="158"/>
      <c r="AB283" s="158"/>
      <c r="AC283" s="158"/>
    </row>
    <row r="284" spans="1:29" ht="12.75" customHeight="1" x14ac:dyDescent="0.2">
      <c r="A284" s="13"/>
      <c r="B284" s="62" t="s">
        <v>717</v>
      </c>
      <c r="C284" s="513"/>
      <c r="D284" s="69" t="s">
        <v>718</v>
      </c>
      <c r="E284" s="63" t="s">
        <v>719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27"/>
        <v>21</v>
      </c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  <c r="Y284" s="158"/>
      <c r="Z284" s="158"/>
      <c r="AA284" s="158"/>
      <c r="AB284" s="158"/>
      <c r="AC284" s="158"/>
    </row>
    <row r="285" spans="1:29" ht="12.75" customHeight="1" x14ac:dyDescent="0.2">
      <c r="A285" s="13"/>
      <c r="B285" s="62" t="s">
        <v>720</v>
      </c>
      <c r="C285" s="513"/>
      <c r="D285" s="69" t="s">
        <v>721</v>
      </c>
      <c r="E285" s="63" t="s">
        <v>722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27"/>
        <v>0</v>
      </c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  <c r="Y285" s="158"/>
      <c r="Z285" s="158"/>
      <c r="AA285" s="158"/>
      <c r="AB285" s="158"/>
      <c r="AC285" s="158"/>
    </row>
    <row r="286" spans="1:29" ht="12.75" customHeight="1" x14ac:dyDescent="0.2">
      <c r="A286" s="13"/>
      <c r="B286" s="62" t="s">
        <v>723</v>
      </c>
      <c r="C286" s="513"/>
      <c r="D286" s="69" t="s">
        <v>724</v>
      </c>
      <c r="E286" s="63" t="s">
        <v>725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27"/>
        <v>5</v>
      </c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  <c r="AA286" s="158"/>
      <c r="AB286" s="158"/>
      <c r="AC286" s="158"/>
    </row>
    <row r="287" spans="1:29" ht="12.75" customHeight="1" x14ac:dyDescent="0.2">
      <c r="A287" s="13"/>
      <c r="B287" s="62" t="s">
        <v>726</v>
      </c>
      <c r="C287" s="513"/>
      <c r="D287" s="69" t="s">
        <v>727</v>
      </c>
      <c r="E287" s="63" t="s">
        <v>728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27"/>
        <v>23</v>
      </c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  <c r="AA287" s="158"/>
      <c r="AB287" s="158"/>
      <c r="AC287" s="158"/>
    </row>
    <row r="288" spans="1:29" ht="12.75" customHeight="1" x14ac:dyDescent="0.2">
      <c r="A288" s="13"/>
      <c r="B288" s="62" t="s">
        <v>729</v>
      </c>
      <c r="C288" s="513"/>
      <c r="D288" s="69" t="s">
        <v>730</v>
      </c>
      <c r="E288" s="63" t="s">
        <v>731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27"/>
        <v>0</v>
      </c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  <c r="AA288" s="158"/>
      <c r="AB288" s="158"/>
      <c r="AC288" s="158"/>
    </row>
    <row r="289" spans="1:29" ht="12.75" customHeight="1" x14ac:dyDescent="0.2">
      <c r="A289" s="13"/>
      <c r="B289" s="72">
        <v>20</v>
      </c>
      <c r="C289" s="514"/>
      <c r="D289" s="74" t="s">
        <v>732</v>
      </c>
      <c r="E289" s="143" t="s">
        <v>733</v>
      </c>
      <c r="F289" s="130">
        <v>13</v>
      </c>
      <c r="G289" s="130">
        <v>7</v>
      </c>
      <c r="H289" s="130">
        <v>8</v>
      </c>
      <c r="I289" s="131">
        <f t="shared" ref="I289:K289" si="31">+I285+I286+I287+I288</f>
        <v>0</v>
      </c>
      <c r="J289" s="131">
        <f t="shared" si="31"/>
        <v>0</v>
      </c>
      <c r="K289" s="131">
        <f t="shared" si="31"/>
        <v>0</v>
      </c>
      <c r="L289" s="13"/>
      <c r="M289" s="81">
        <f t="shared" si="27"/>
        <v>28</v>
      </c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  <c r="Y289" s="158"/>
      <c r="Z289" s="158"/>
      <c r="AA289" s="158"/>
      <c r="AB289" s="158"/>
      <c r="AC289" s="158"/>
    </row>
    <row r="290" spans="1:29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  <c r="Z290" s="158"/>
      <c r="AA290" s="158"/>
      <c r="AB290" s="158"/>
      <c r="AC290" s="158"/>
    </row>
    <row r="291" spans="1:29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  <c r="Z291" s="158"/>
      <c r="AA291" s="158"/>
      <c r="AB291" s="158"/>
      <c r="AC291" s="158"/>
    </row>
    <row r="292" spans="1:29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58"/>
      <c r="O292" s="158"/>
      <c r="P292" s="158"/>
      <c r="Q292" s="158"/>
      <c r="R292" s="158"/>
      <c r="S292" s="158"/>
      <c r="T292" s="158"/>
      <c r="U292" s="158"/>
      <c r="V292" s="158"/>
      <c r="W292" s="158"/>
      <c r="X292" s="158"/>
      <c r="Y292" s="158"/>
      <c r="Z292" s="158"/>
      <c r="AA292" s="158"/>
      <c r="AB292" s="158"/>
      <c r="AC292" s="158"/>
    </row>
    <row r="293" spans="1:29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  <c r="AB293" s="158"/>
      <c r="AC293" s="158"/>
    </row>
    <row r="294" spans="1:29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  <c r="AB294" s="158"/>
      <c r="AC294" s="158"/>
    </row>
    <row r="295" spans="1:29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  <c r="Y295" s="158"/>
      <c r="Z295" s="158"/>
      <c r="AA295" s="158"/>
      <c r="AB295" s="158"/>
      <c r="AC295" s="158"/>
    </row>
    <row r="296" spans="1:29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  <c r="Y296" s="158"/>
      <c r="Z296" s="158"/>
      <c r="AA296" s="158"/>
      <c r="AB296" s="158"/>
      <c r="AC296" s="158"/>
    </row>
    <row r="297" spans="1:29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  <c r="Z297" s="158"/>
      <c r="AA297" s="158"/>
      <c r="AB297" s="158"/>
      <c r="AC297" s="158"/>
    </row>
    <row r="298" spans="1:29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8"/>
      <c r="Z298" s="158"/>
      <c r="AA298" s="158"/>
      <c r="AB298" s="158"/>
      <c r="AC298" s="158"/>
    </row>
    <row r="299" spans="1:29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  <c r="Y299" s="158"/>
      <c r="Z299" s="158"/>
      <c r="AA299" s="158"/>
      <c r="AB299" s="158"/>
      <c r="AC299" s="158"/>
    </row>
    <row r="300" spans="1:29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58"/>
      <c r="AA300" s="158"/>
      <c r="AB300" s="158"/>
      <c r="AC300" s="158"/>
    </row>
    <row r="301" spans="1:29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  <c r="Z301" s="158"/>
      <c r="AA301" s="158"/>
      <c r="AB301" s="158"/>
      <c r="AC301" s="158"/>
    </row>
    <row r="302" spans="1:29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  <c r="Z302" s="158"/>
      <c r="AA302" s="158"/>
      <c r="AB302" s="158"/>
      <c r="AC302" s="158"/>
    </row>
    <row r="303" spans="1:29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8"/>
      <c r="Z303" s="158"/>
      <c r="AA303" s="158"/>
      <c r="AB303" s="158"/>
      <c r="AC303" s="158"/>
    </row>
    <row r="304" spans="1:29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  <c r="AA304" s="158"/>
      <c r="AB304" s="158"/>
      <c r="AC304" s="158"/>
    </row>
    <row r="305" spans="1:29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58"/>
      <c r="O305" s="158"/>
      <c r="P305" s="158"/>
      <c r="Q305" s="158"/>
      <c r="R305" s="158"/>
      <c r="S305" s="158"/>
      <c r="T305" s="158"/>
      <c r="U305" s="158"/>
      <c r="V305" s="158"/>
      <c r="W305" s="158"/>
      <c r="X305" s="158"/>
      <c r="Y305" s="158"/>
      <c r="Z305" s="158"/>
      <c r="AA305" s="158"/>
      <c r="AB305" s="158"/>
      <c r="AC305" s="158"/>
    </row>
    <row r="306" spans="1:29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  <c r="AB306" s="158"/>
      <c r="AC306" s="158"/>
    </row>
    <row r="307" spans="1:29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  <c r="Z307" s="158"/>
      <c r="AA307" s="158"/>
      <c r="AB307" s="158"/>
      <c r="AC307" s="158"/>
    </row>
    <row r="308" spans="1:29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  <c r="AA308" s="158"/>
      <c r="AB308" s="158"/>
      <c r="AC308" s="158"/>
    </row>
    <row r="309" spans="1:29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  <c r="Z309" s="158"/>
      <c r="AA309" s="158"/>
      <c r="AB309" s="158"/>
      <c r="AC309" s="158"/>
    </row>
    <row r="310" spans="1:29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  <c r="Z310" s="158"/>
      <c r="AA310" s="158"/>
      <c r="AB310" s="158"/>
      <c r="AC310" s="158"/>
    </row>
    <row r="311" spans="1:29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  <c r="Y311" s="158"/>
      <c r="Z311" s="158"/>
      <c r="AA311" s="158"/>
      <c r="AB311" s="158"/>
      <c r="AC311" s="158"/>
    </row>
    <row r="312" spans="1:29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  <c r="AB312" s="158"/>
      <c r="AC312" s="158"/>
    </row>
    <row r="313" spans="1:29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  <c r="Y313" s="158"/>
      <c r="Z313" s="158"/>
      <c r="AA313" s="158"/>
      <c r="AB313" s="158"/>
      <c r="AC313" s="158"/>
    </row>
    <row r="314" spans="1:29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58"/>
      <c r="Z314" s="158"/>
      <c r="AA314" s="158"/>
      <c r="AB314" s="158"/>
      <c r="AC314" s="158"/>
    </row>
    <row r="315" spans="1:29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  <c r="Z315" s="158"/>
      <c r="AA315" s="158"/>
      <c r="AB315" s="158"/>
      <c r="AC315" s="158"/>
    </row>
    <row r="316" spans="1:29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  <c r="Z316" s="158"/>
      <c r="AA316" s="158"/>
      <c r="AB316" s="158"/>
      <c r="AC316" s="158"/>
    </row>
    <row r="317" spans="1:29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58"/>
      <c r="Z317" s="158"/>
      <c r="AA317" s="158"/>
      <c r="AB317" s="158"/>
      <c r="AC317" s="158"/>
    </row>
    <row r="318" spans="1:29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58"/>
      <c r="O318" s="158"/>
      <c r="P318" s="158"/>
      <c r="Q318" s="158"/>
      <c r="R318" s="158"/>
      <c r="S318" s="158"/>
      <c r="T318" s="158"/>
      <c r="U318" s="158"/>
      <c r="V318" s="158"/>
      <c r="W318" s="158"/>
      <c r="X318" s="158"/>
      <c r="Y318" s="158"/>
      <c r="Z318" s="158"/>
      <c r="AA318" s="158"/>
      <c r="AB318" s="158"/>
      <c r="AC318" s="158"/>
    </row>
    <row r="319" spans="1:29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  <c r="Z319" s="158"/>
      <c r="AA319" s="158"/>
      <c r="AB319" s="158"/>
      <c r="AC319" s="158"/>
    </row>
    <row r="320" spans="1:29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  <c r="Z320" s="158"/>
      <c r="AA320" s="158"/>
      <c r="AB320" s="158"/>
      <c r="AC320" s="158"/>
    </row>
    <row r="321" spans="1:29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  <c r="AA321" s="158"/>
      <c r="AB321" s="158"/>
      <c r="AC321" s="158"/>
    </row>
    <row r="322" spans="1:29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  <c r="Z322" s="158"/>
      <c r="AA322" s="158"/>
      <c r="AB322" s="158"/>
      <c r="AC322" s="158"/>
    </row>
    <row r="323" spans="1:29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8"/>
      <c r="AB323" s="158"/>
      <c r="AC323" s="158"/>
    </row>
    <row r="324" spans="1:29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  <c r="Z324" s="158"/>
      <c r="AA324" s="158"/>
      <c r="AB324" s="158"/>
      <c r="AC324" s="158"/>
    </row>
    <row r="325" spans="1:29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  <c r="Y325" s="158"/>
      <c r="Z325" s="158"/>
      <c r="AA325" s="158"/>
      <c r="AB325" s="158"/>
      <c r="AC325" s="158"/>
    </row>
    <row r="326" spans="1:29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  <c r="Y326" s="158"/>
      <c r="Z326" s="158"/>
      <c r="AA326" s="158"/>
      <c r="AB326" s="158"/>
      <c r="AC326" s="158"/>
    </row>
    <row r="327" spans="1:29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  <c r="Z327" s="158"/>
      <c r="AA327" s="158"/>
      <c r="AB327" s="158"/>
      <c r="AC327" s="158"/>
    </row>
    <row r="328" spans="1:29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  <c r="AA328" s="158"/>
      <c r="AB328" s="158"/>
      <c r="AC328" s="158"/>
    </row>
    <row r="329" spans="1:29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  <c r="Z329" s="158"/>
      <c r="AA329" s="158"/>
      <c r="AB329" s="158"/>
      <c r="AC329" s="158"/>
    </row>
    <row r="330" spans="1:29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  <c r="Z330" s="158"/>
      <c r="AA330" s="158"/>
      <c r="AB330" s="158"/>
      <c r="AC330" s="158"/>
    </row>
    <row r="331" spans="1:29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58"/>
      <c r="O331" s="158"/>
      <c r="P331" s="158"/>
      <c r="Q331" s="158"/>
      <c r="R331" s="158"/>
      <c r="S331" s="158"/>
      <c r="T331" s="158"/>
      <c r="U331" s="158"/>
      <c r="V331" s="158"/>
      <c r="W331" s="158"/>
      <c r="X331" s="158"/>
      <c r="Y331" s="158"/>
      <c r="Z331" s="158"/>
      <c r="AA331" s="158"/>
      <c r="AB331" s="158"/>
      <c r="AC331" s="158"/>
    </row>
    <row r="332" spans="1:29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</row>
    <row r="333" spans="1:29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</row>
    <row r="334" spans="1:29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</row>
    <row r="335" spans="1:29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</row>
    <row r="336" spans="1:29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</row>
    <row r="337" spans="1:29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</row>
    <row r="338" spans="1:29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</row>
    <row r="339" spans="1:29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</row>
    <row r="340" spans="1:29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</row>
    <row r="341" spans="1:29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</row>
    <row r="342" spans="1:29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</row>
    <row r="343" spans="1:29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</row>
    <row r="344" spans="1:29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</row>
    <row r="345" spans="1:29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</row>
    <row r="346" spans="1:29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</row>
    <row r="347" spans="1:29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</row>
    <row r="348" spans="1:29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</row>
    <row r="349" spans="1:29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</row>
    <row r="350" spans="1:29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</row>
    <row r="351" spans="1:29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</row>
    <row r="352" spans="1:29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</row>
    <row r="353" spans="1:29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</row>
    <row r="354" spans="1:29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</row>
    <row r="355" spans="1:29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</row>
    <row r="356" spans="1:29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</row>
    <row r="357" spans="1:29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</row>
    <row r="358" spans="1:29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</row>
    <row r="359" spans="1:29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</row>
    <row r="360" spans="1:29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</row>
    <row r="361" spans="1:29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</row>
    <row r="362" spans="1:29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</row>
    <row r="363" spans="1:29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</row>
    <row r="364" spans="1:29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</row>
    <row r="365" spans="1:29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</row>
    <row r="366" spans="1:29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</row>
    <row r="367" spans="1:29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</row>
    <row r="368" spans="1:29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</row>
    <row r="369" spans="1:29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</row>
    <row r="370" spans="1:29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</row>
    <row r="371" spans="1:29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</row>
    <row r="372" spans="1:29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</row>
    <row r="373" spans="1:29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</row>
    <row r="374" spans="1:29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</row>
    <row r="375" spans="1:29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</row>
    <row r="376" spans="1:29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</row>
    <row r="377" spans="1:29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</row>
    <row r="378" spans="1:29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</row>
    <row r="379" spans="1:29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</row>
    <row r="380" spans="1:29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</row>
    <row r="381" spans="1:29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</row>
    <row r="382" spans="1:29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</row>
    <row r="383" spans="1:29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</row>
    <row r="384" spans="1:29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</row>
    <row r="385" spans="1:29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</row>
    <row r="386" spans="1:29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</row>
    <row r="387" spans="1:29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</row>
    <row r="388" spans="1:29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</row>
    <row r="389" spans="1:29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</row>
    <row r="390" spans="1:29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</row>
    <row r="391" spans="1:29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</row>
    <row r="392" spans="1:29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</row>
    <row r="393" spans="1:29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</row>
    <row r="394" spans="1:29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</row>
    <row r="395" spans="1:29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</row>
    <row r="396" spans="1:29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</row>
    <row r="397" spans="1:29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</row>
    <row r="398" spans="1:29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</row>
    <row r="399" spans="1:29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</row>
    <row r="400" spans="1:29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</row>
    <row r="401" spans="1:29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</row>
    <row r="402" spans="1:29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</row>
    <row r="403" spans="1:29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</row>
    <row r="404" spans="1:29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</row>
    <row r="405" spans="1:29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</row>
    <row r="406" spans="1:29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</row>
    <row r="407" spans="1:29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</row>
    <row r="408" spans="1:29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</row>
    <row r="409" spans="1:29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</row>
    <row r="410" spans="1:29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</row>
    <row r="411" spans="1:29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</row>
    <row r="412" spans="1:29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</row>
    <row r="413" spans="1:29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</row>
    <row r="414" spans="1:29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</row>
    <row r="415" spans="1:29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</row>
    <row r="416" spans="1:29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</row>
    <row r="417" spans="1:29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</row>
    <row r="418" spans="1:29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</row>
    <row r="419" spans="1:29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</row>
    <row r="420" spans="1:29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</row>
    <row r="421" spans="1:29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</row>
    <row r="422" spans="1:29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</row>
    <row r="423" spans="1:29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</row>
    <row r="424" spans="1:29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</row>
    <row r="425" spans="1:29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</row>
    <row r="426" spans="1:29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</row>
    <row r="427" spans="1:29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</row>
    <row r="428" spans="1:29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</row>
    <row r="429" spans="1:29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</row>
    <row r="430" spans="1:29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</row>
    <row r="431" spans="1:29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</row>
    <row r="432" spans="1:29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</row>
    <row r="433" spans="1:29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</row>
    <row r="434" spans="1:29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</row>
    <row r="435" spans="1:29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</row>
    <row r="436" spans="1:29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</row>
    <row r="437" spans="1:29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</row>
    <row r="438" spans="1:29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</row>
    <row r="439" spans="1:29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</row>
    <row r="440" spans="1:29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</row>
    <row r="441" spans="1:29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</row>
    <row r="442" spans="1:29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</row>
    <row r="443" spans="1:29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</row>
    <row r="444" spans="1:29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</row>
    <row r="445" spans="1:29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</row>
    <row r="446" spans="1:29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</row>
    <row r="447" spans="1:29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</row>
    <row r="448" spans="1:29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</row>
    <row r="449" spans="1:29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  <c r="AB449" s="158"/>
      <c r="AC449" s="158"/>
    </row>
    <row r="450" spans="1:29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  <c r="AB450" s="158"/>
      <c r="AC450" s="158"/>
    </row>
    <row r="451" spans="1:29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  <c r="Y451" s="158"/>
      <c r="Z451" s="158"/>
      <c r="AA451" s="158"/>
      <c r="AB451" s="158"/>
      <c r="AC451" s="158"/>
    </row>
    <row r="452" spans="1:29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  <c r="Y452" s="158"/>
      <c r="Z452" s="158"/>
      <c r="AA452" s="158"/>
      <c r="AB452" s="158"/>
      <c r="AC452" s="158"/>
    </row>
    <row r="453" spans="1:29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  <c r="Z453" s="158"/>
      <c r="AA453" s="158"/>
      <c r="AB453" s="158"/>
      <c r="AC453" s="158"/>
    </row>
    <row r="454" spans="1:29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  <c r="Z454" s="158"/>
      <c r="AA454" s="158"/>
      <c r="AB454" s="158"/>
      <c r="AC454" s="158"/>
    </row>
    <row r="455" spans="1:29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  <c r="Y455" s="158"/>
      <c r="Z455" s="158"/>
      <c r="AA455" s="158"/>
      <c r="AB455" s="158"/>
      <c r="AC455" s="158"/>
    </row>
    <row r="456" spans="1:29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  <c r="Y456" s="158"/>
      <c r="Z456" s="158"/>
      <c r="AA456" s="158"/>
      <c r="AB456" s="158"/>
      <c r="AC456" s="158"/>
    </row>
    <row r="457" spans="1:29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  <c r="Y457" s="158"/>
      <c r="Z457" s="158"/>
      <c r="AA457" s="158"/>
      <c r="AB457" s="158"/>
      <c r="AC457" s="158"/>
    </row>
    <row r="458" spans="1:29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  <c r="Z458" s="158"/>
      <c r="AA458" s="158"/>
      <c r="AB458" s="158"/>
      <c r="AC458" s="158"/>
    </row>
    <row r="459" spans="1:29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  <c r="Y459" s="158"/>
      <c r="Z459" s="158"/>
      <c r="AA459" s="158"/>
      <c r="AB459" s="158"/>
      <c r="AC459" s="158"/>
    </row>
    <row r="460" spans="1:29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  <c r="Z460" s="158"/>
      <c r="AA460" s="158"/>
      <c r="AB460" s="158"/>
      <c r="AC460" s="158"/>
    </row>
    <row r="461" spans="1:29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58"/>
      <c r="O461" s="158"/>
      <c r="P461" s="158"/>
      <c r="Q461" s="158"/>
      <c r="R461" s="158"/>
      <c r="S461" s="158"/>
      <c r="T461" s="158"/>
      <c r="U461" s="158"/>
      <c r="V461" s="158"/>
      <c r="W461" s="158"/>
      <c r="X461" s="158"/>
      <c r="Y461" s="158"/>
      <c r="Z461" s="158"/>
      <c r="AA461" s="158"/>
      <c r="AB461" s="158"/>
      <c r="AC461" s="158"/>
    </row>
    <row r="462" spans="1:29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  <c r="Z462" s="158"/>
      <c r="AA462" s="158"/>
      <c r="AB462" s="158"/>
      <c r="AC462" s="158"/>
    </row>
    <row r="463" spans="1:29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  <c r="Y463" s="158"/>
      <c r="Z463" s="158"/>
      <c r="AA463" s="158"/>
      <c r="AB463" s="158"/>
      <c r="AC463" s="158"/>
    </row>
    <row r="464" spans="1:29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  <c r="Y464" s="158"/>
      <c r="Z464" s="158"/>
      <c r="AA464" s="158"/>
      <c r="AB464" s="158"/>
      <c r="AC464" s="158"/>
    </row>
    <row r="465" spans="1:29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  <c r="Y465" s="158"/>
      <c r="Z465" s="158"/>
      <c r="AA465" s="158"/>
      <c r="AB465" s="158"/>
      <c r="AC465" s="158"/>
    </row>
    <row r="466" spans="1:29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  <c r="Y466" s="158"/>
      <c r="Z466" s="158"/>
      <c r="AA466" s="158"/>
      <c r="AB466" s="158"/>
      <c r="AC466" s="158"/>
    </row>
    <row r="467" spans="1:29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  <c r="Y467" s="158"/>
      <c r="Z467" s="158"/>
      <c r="AA467" s="158"/>
      <c r="AB467" s="158"/>
      <c r="AC467" s="158"/>
    </row>
    <row r="468" spans="1:29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  <c r="Z468" s="158"/>
      <c r="AA468" s="158"/>
      <c r="AB468" s="158"/>
      <c r="AC468" s="158"/>
    </row>
    <row r="469" spans="1:29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  <c r="Y469" s="158"/>
      <c r="Z469" s="158"/>
      <c r="AA469" s="158"/>
      <c r="AB469" s="158"/>
      <c r="AC469" s="158"/>
    </row>
    <row r="470" spans="1:29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  <c r="Y470" s="158"/>
      <c r="Z470" s="158"/>
      <c r="AA470" s="158"/>
      <c r="AB470" s="158"/>
      <c r="AC470" s="158"/>
    </row>
    <row r="471" spans="1:29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  <c r="Y471" s="158"/>
      <c r="Z471" s="158"/>
      <c r="AA471" s="158"/>
      <c r="AB471" s="158"/>
      <c r="AC471" s="158"/>
    </row>
    <row r="472" spans="1:29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  <c r="Y472" s="158"/>
      <c r="Z472" s="158"/>
      <c r="AA472" s="158"/>
      <c r="AB472" s="158"/>
      <c r="AC472" s="158"/>
    </row>
    <row r="473" spans="1:29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  <c r="Y473" s="158"/>
      <c r="Z473" s="158"/>
      <c r="AA473" s="158"/>
      <c r="AB473" s="158"/>
      <c r="AC473" s="158"/>
    </row>
    <row r="474" spans="1:29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58"/>
      <c r="O474" s="158"/>
      <c r="P474" s="158"/>
      <c r="Q474" s="158"/>
      <c r="R474" s="158"/>
      <c r="S474" s="158"/>
      <c r="T474" s="158"/>
      <c r="U474" s="158"/>
      <c r="V474" s="158"/>
      <c r="W474" s="158"/>
      <c r="X474" s="158"/>
      <c r="Y474" s="158"/>
      <c r="Z474" s="158"/>
      <c r="AA474" s="158"/>
      <c r="AB474" s="158"/>
      <c r="AC474" s="158"/>
    </row>
    <row r="475" spans="1:29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  <c r="Z475" s="158"/>
      <c r="AA475" s="158"/>
      <c r="AB475" s="158"/>
      <c r="AC475" s="158"/>
    </row>
    <row r="476" spans="1:29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  <c r="Z476" s="158"/>
      <c r="AA476" s="158"/>
      <c r="AB476" s="158"/>
      <c r="AC476" s="158"/>
    </row>
    <row r="477" spans="1:29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  <c r="Z477" s="158"/>
      <c r="AA477" s="158"/>
      <c r="AB477" s="158"/>
      <c r="AC477" s="158"/>
    </row>
    <row r="478" spans="1:29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  <c r="Z478" s="158"/>
      <c r="AA478" s="158"/>
      <c r="AB478" s="158"/>
      <c r="AC478" s="158"/>
    </row>
    <row r="479" spans="1:29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  <c r="Z479" s="158"/>
      <c r="AA479" s="158"/>
      <c r="AB479" s="158"/>
      <c r="AC479" s="158"/>
    </row>
    <row r="480" spans="1:29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  <c r="AA480" s="158"/>
      <c r="AB480" s="158"/>
      <c r="AC480" s="158"/>
    </row>
    <row r="481" spans="1:29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  <c r="Z481" s="158"/>
      <c r="AA481" s="158"/>
      <c r="AB481" s="158"/>
      <c r="AC481" s="158"/>
    </row>
    <row r="482" spans="1:29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8"/>
      <c r="AB482" s="158"/>
      <c r="AC482" s="158"/>
    </row>
    <row r="483" spans="1:29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  <c r="Y483" s="158"/>
      <c r="Z483" s="158"/>
      <c r="AA483" s="158"/>
      <c r="AB483" s="158"/>
      <c r="AC483" s="158"/>
    </row>
    <row r="484" spans="1:29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  <c r="Y484" s="158"/>
      <c r="Z484" s="158"/>
      <c r="AA484" s="158"/>
      <c r="AB484" s="158"/>
      <c r="AC484" s="158"/>
    </row>
    <row r="485" spans="1:29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  <c r="Z485" s="158"/>
      <c r="AA485" s="158"/>
      <c r="AB485" s="158"/>
      <c r="AC485" s="158"/>
    </row>
    <row r="486" spans="1:29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  <c r="Y486" s="158"/>
      <c r="Z486" s="158"/>
      <c r="AA486" s="158"/>
      <c r="AB486" s="158"/>
      <c r="AC486" s="158"/>
    </row>
    <row r="487" spans="1:29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58"/>
      <c r="O487" s="158"/>
      <c r="P487" s="158"/>
      <c r="Q487" s="158"/>
      <c r="R487" s="158"/>
      <c r="S487" s="158"/>
      <c r="T487" s="158"/>
      <c r="U487" s="158"/>
      <c r="V487" s="158"/>
      <c r="W487" s="158"/>
      <c r="X487" s="158"/>
      <c r="Y487" s="158"/>
      <c r="Z487" s="158"/>
      <c r="AA487" s="158"/>
      <c r="AB487" s="158"/>
      <c r="AC487" s="158"/>
    </row>
    <row r="488" spans="1:29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  <c r="Z488" s="158"/>
      <c r="AA488" s="158"/>
      <c r="AB488" s="158"/>
      <c r="AC488" s="158"/>
    </row>
    <row r="489" spans="1:29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  <c r="Y489" s="158"/>
      <c r="Z489" s="158"/>
      <c r="AA489" s="158"/>
      <c r="AB489" s="158"/>
      <c r="AC489" s="158"/>
    </row>
    <row r="490" spans="1:29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  <c r="Y490" s="158"/>
      <c r="Z490" s="158"/>
      <c r="AA490" s="158"/>
      <c r="AB490" s="158"/>
      <c r="AC490" s="158"/>
    </row>
    <row r="491" spans="1:29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  <c r="Y491" s="158"/>
      <c r="Z491" s="158"/>
      <c r="AA491" s="158"/>
      <c r="AB491" s="158"/>
      <c r="AC491" s="158"/>
    </row>
    <row r="492" spans="1:29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  <c r="Z492" s="158"/>
      <c r="AA492" s="158"/>
      <c r="AB492" s="158"/>
      <c r="AC492" s="158"/>
    </row>
    <row r="493" spans="1:29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  <c r="Z493" s="158"/>
      <c r="AA493" s="158"/>
      <c r="AB493" s="158"/>
      <c r="AC493" s="158"/>
    </row>
    <row r="494" spans="1:29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  <c r="Y494" s="158"/>
      <c r="Z494" s="158"/>
      <c r="AA494" s="158"/>
      <c r="AB494" s="158"/>
      <c r="AC494" s="158"/>
    </row>
    <row r="495" spans="1:29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  <c r="Y495" s="158"/>
      <c r="Z495" s="158"/>
      <c r="AA495" s="158"/>
      <c r="AB495" s="158"/>
      <c r="AC495" s="158"/>
    </row>
    <row r="496" spans="1:29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  <c r="AA496" s="158"/>
      <c r="AB496" s="158"/>
      <c r="AC496" s="158"/>
    </row>
    <row r="497" spans="1:29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  <c r="Y497" s="158"/>
      <c r="Z497" s="158"/>
      <c r="AA497" s="158"/>
      <c r="AB497" s="158"/>
      <c r="AC497" s="158"/>
    </row>
    <row r="498" spans="1:29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  <c r="Y498" s="158"/>
      <c r="Z498" s="158"/>
      <c r="AA498" s="158"/>
      <c r="AB498" s="158"/>
      <c r="AC498" s="158"/>
    </row>
    <row r="499" spans="1:29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  <c r="Z499" s="158"/>
      <c r="AA499" s="158"/>
      <c r="AB499" s="158"/>
      <c r="AC499" s="158"/>
    </row>
    <row r="500" spans="1:29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58"/>
      <c r="O500" s="158"/>
      <c r="P500" s="158"/>
      <c r="Q500" s="158"/>
      <c r="R500" s="158"/>
      <c r="S500" s="158"/>
      <c r="T500" s="158"/>
      <c r="U500" s="158"/>
      <c r="V500" s="158"/>
      <c r="W500" s="158"/>
      <c r="X500" s="158"/>
      <c r="Y500" s="158"/>
      <c r="Z500" s="158"/>
      <c r="AA500" s="158"/>
      <c r="AB500" s="158"/>
      <c r="AC500" s="158"/>
    </row>
    <row r="501" spans="1:29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  <c r="Y501" s="158"/>
      <c r="Z501" s="158"/>
      <c r="AA501" s="158"/>
      <c r="AB501" s="158"/>
      <c r="AC501" s="158"/>
    </row>
    <row r="502" spans="1:29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  <c r="Y502" s="158"/>
      <c r="Z502" s="158"/>
      <c r="AA502" s="158"/>
      <c r="AB502" s="158"/>
      <c r="AC502" s="158"/>
    </row>
    <row r="503" spans="1:29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  <c r="Y503" s="158"/>
      <c r="Z503" s="158"/>
      <c r="AA503" s="158"/>
      <c r="AB503" s="158"/>
      <c r="AC503" s="158"/>
    </row>
    <row r="504" spans="1:29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  <c r="Z504" s="158"/>
      <c r="AA504" s="158"/>
      <c r="AB504" s="158"/>
      <c r="AC504" s="158"/>
    </row>
    <row r="505" spans="1:29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  <c r="Y505" s="158"/>
      <c r="Z505" s="158"/>
      <c r="AA505" s="158"/>
      <c r="AB505" s="158"/>
      <c r="AC505" s="158"/>
    </row>
    <row r="506" spans="1:29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  <c r="Y506" s="158"/>
      <c r="Z506" s="158"/>
      <c r="AA506" s="158"/>
      <c r="AB506" s="158"/>
      <c r="AC506" s="158"/>
    </row>
    <row r="507" spans="1:29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  <c r="Y507" s="158"/>
      <c r="Z507" s="158"/>
      <c r="AA507" s="158"/>
      <c r="AB507" s="158"/>
      <c r="AC507" s="158"/>
    </row>
    <row r="508" spans="1:29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  <c r="Z508" s="158"/>
      <c r="AA508" s="158"/>
      <c r="AB508" s="158"/>
      <c r="AC508" s="158"/>
    </row>
    <row r="509" spans="1:29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  <c r="Y509" s="158"/>
      <c r="Z509" s="158"/>
      <c r="AA509" s="158"/>
      <c r="AB509" s="158"/>
      <c r="AC509" s="158"/>
    </row>
    <row r="510" spans="1:29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  <c r="Y510" s="158"/>
      <c r="Z510" s="158"/>
      <c r="AA510" s="158"/>
      <c r="AB510" s="158"/>
      <c r="AC510" s="158"/>
    </row>
    <row r="511" spans="1:29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  <c r="Y511" s="158"/>
      <c r="Z511" s="158"/>
      <c r="AA511" s="158"/>
      <c r="AB511" s="158"/>
      <c r="AC511" s="158"/>
    </row>
    <row r="512" spans="1:29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  <c r="AA512" s="158"/>
      <c r="AB512" s="158"/>
      <c r="AC512" s="158"/>
    </row>
    <row r="513" spans="1:29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58"/>
      <c r="O513" s="158"/>
      <c r="P513" s="158"/>
      <c r="Q513" s="158"/>
      <c r="R513" s="158"/>
      <c r="S513" s="158"/>
      <c r="T513" s="158"/>
      <c r="U513" s="158"/>
      <c r="V513" s="158"/>
      <c r="W513" s="158"/>
      <c r="X513" s="158"/>
      <c r="Y513" s="158"/>
      <c r="Z513" s="158"/>
      <c r="AA513" s="158"/>
      <c r="AB513" s="158"/>
      <c r="AC513" s="158"/>
    </row>
    <row r="514" spans="1:29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  <c r="AB514" s="158"/>
      <c r="AC514" s="158"/>
    </row>
    <row r="515" spans="1:29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  <c r="AB515" s="158"/>
      <c r="AC515" s="158"/>
    </row>
    <row r="516" spans="1:29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</row>
    <row r="517" spans="1:29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  <c r="AB517" s="158"/>
      <c r="AC517" s="158"/>
    </row>
    <row r="518" spans="1:29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</row>
    <row r="519" spans="1:29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  <c r="AB519" s="158"/>
      <c r="AC519" s="158"/>
    </row>
    <row r="520" spans="1:29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</row>
    <row r="521" spans="1:29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  <c r="AB521" s="158"/>
      <c r="AC521" s="158"/>
    </row>
    <row r="522" spans="1:29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  <c r="AB522" s="158"/>
      <c r="AC522" s="158"/>
    </row>
    <row r="523" spans="1:29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  <c r="AB523" s="158"/>
      <c r="AC523" s="158"/>
    </row>
    <row r="524" spans="1:29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</row>
    <row r="525" spans="1:29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  <c r="AB525" s="158"/>
      <c r="AC525" s="158"/>
    </row>
    <row r="526" spans="1:29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  <c r="AB526" s="158"/>
      <c r="AC526" s="158"/>
    </row>
    <row r="527" spans="1:29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  <c r="AB527" s="158"/>
      <c r="AC527" s="158"/>
    </row>
    <row r="528" spans="1:29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</row>
    <row r="529" spans="1:29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  <c r="AB529" s="158"/>
      <c r="AC529" s="158"/>
    </row>
    <row r="530" spans="1:29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  <c r="AB530" s="158"/>
      <c r="AC530" s="158"/>
    </row>
    <row r="531" spans="1:29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  <c r="AB531" s="158"/>
      <c r="AC531" s="158"/>
    </row>
    <row r="532" spans="1:29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</row>
    <row r="533" spans="1:29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  <c r="AB533" s="158"/>
      <c r="AC533" s="158"/>
    </row>
    <row r="534" spans="1:29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</row>
    <row r="535" spans="1:29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8"/>
      <c r="AC535" s="158"/>
    </row>
    <row r="536" spans="1:29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</row>
    <row r="537" spans="1:29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</row>
    <row r="538" spans="1:29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  <c r="AB538" s="158"/>
      <c r="AC538" s="158"/>
    </row>
    <row r="539" spans="1:29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  <c r="AB539" s="158"/>
      <c r="AC539" s="158"/>
    </row>
    <row r="540" spans="1:29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</row>
    <row r="541" spans="1:29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  <c r="AB541" s="158"/>
      <c r="AC541" s="158"/>
    </row>
    <row r="542" spans="1:29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  <c r="AB542" s="158"/>
      <c r="AC542" s="158"/>
    </row>
    <row r="543" spans="1:29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  <c r="AB543" s="158"/>
      <c r="AC543" s="158"/>
    </row>
    <row r="544" spans="1:29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</row>
    <row r="545" spans="1:29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  <c r="AB545" s="158"/>
      <c r="AC545" s="158"/>
    </row>
    <row r="546" spans="1:29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</row>
    <row r="547" spans="1:29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</row>
    <row r="548" spans="1:29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</row>
    <row r="549" spans="1:29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</row>
    <row r="550" spans="1:29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</row>
    <row r="551" spans="1:29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</row>
    <row r="552" spans="1:29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</row>
    <row r="553" spans="1:29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</row>
    <row r="554" spans="1:29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</row>
    <row r="555" spans="1:29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</row>
    <row r="556" spans="1:29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</row>
    <row r="557" spans="1:29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  <c r="AB557" s="158"/>
      <c r="AC557" s="158"/>
    </row>
    <row r="558" spans="1:29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  <c r="AB558" s="158"/>
      <c r="AC558" s="158"/>
    </row>
    <row r="559" spans="1:29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  <c r="AB559" s="158"/>
      <c r="AC559" s="158"/>
    </row>
    <row r="560" spans="1:29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  <c r="AB560" s="158"/>
      <c r="AC560" s="158"/>
    </row>
    <row r="561" spans="1:29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  <c r="AB561" s="158"/>
      <c r="AC561" s="158"/>
    </row>
    <row r="562" spans="1:29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  <c r="AB562" s="158"/>
      <c r="AC562" s="158"/>
    </row>
    <row r="563" spans="1:29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  <c r="AB563" s="158"/>
      <c r="AC563" s="158"/>
    </row>
    <row r="564" spans="1:29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</row>
    <row r="565" spans="1:29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  <c r="AB565" s="158"/>
      <c r="AC565" s="158"/>
    </row>
    <row r="566" spans="1:29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  <c r="AB566" s="158"/>
      <c r="AC566" s="158"/>
    </row>
    <row r="567" spans="1:29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  <c r="AB567" s="158"/>
      <c r="AC567" s="158"/>
    </row>
    <row r="568" spans="1:29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</row>
    <row r="569" spans="1:29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  <c r="AB569" s="158"/>
      <c r="AC569" s="158"/>
    </row>
    <row r="570" spans="1:29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</row>
    <row r="571" spans="1:29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  <c r="AB571" s="158"/>
      <c r="AC571" s="158"/>
    </row>
    <row r="572" spans="1:29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  <c r="AB572" s="158"/>
      <c r="AC572" s="158"/>
    </row>
    <row r="573" spans="1:29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  <c r="AB573" s="158"/>
      <c r="AC573" s="158"/>
    </row>
    <row r="574" spans="1:29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  <c r="AB574" s="158"/>
      <c r="AC574" s="158"/>
    </row>
    <row r="575" spans="1:29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  <c r="AB575" s="158"/>
      <c r="AC575" s="158"/>
    </row>
    <row r="576" spans="1:29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  <c r="AB576" s="158"/>
      <c r="AC576" s="158"/>
    </row>
    <row r="577" spans="1:29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  <c r="AB577" s="158"/>
      <c r="AC577" s="158"/>
    </row>
    <row r="578" spans="1:29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  <c r="AB578" s="158"/>
      <c r="AC578" s="158"/>
    </row>
    <row r="579" spans="1:29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  <c r="AB579" s="158"/>
      <c r="AC579" s="158"/>
    </row>
    <row r="580" spans="1:29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8"/>
      <c r="AC580" s="158"/>
    </row>
    <row r="581" spans="1:29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</row>
    <row r="582" spans="1:29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</row>
    <row r="583" spans="1:29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</row>
    <row r="584" spans="1:29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</row>
    <row r="585" spans="1:29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</row>
    <row r="586" spans="1:29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</row>
    <row r="587" spans="1:29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</row>
    <row r="588" spans="1:29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</row>
    <row r="589" spans="1:29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</row>
    <row r="590" spans="1:29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</row>
    <row r="591" spans="1:29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  <c r="AB591" s="158"/>
      <c r="AC591" s="158"/>
    </row>
    <row r="592" spans="1:29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  <c r="AB592" s="158"/>
      <c r="AC592" s="158"/>
    </row>
    <row r="593" spans="1:29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  <c r="AB593" s="158"/>
      <c r="AC593" s="158"/>
    </row>
    <row r="594" spans="1:29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</row>
    <row r="595" spans="1:29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  <c r="AB595" s="158"/>
      <c r="AC595" s="158"/>
    </row>
    <row r="596" spans="1:29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  <c r="AB596" s="158"/>
      <c r="AC596" s="158"/>
    </row>
    <row r="597" spans="1:29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</row>
    <row r="598" spans="1:29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</row>
    <row r="599" spans="1:29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  <c r="AB599" s="158"/>
      <c r="AC599" s="158"/>
    </row>
    <row r="600" spans="1:29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  <c r="AB600" s="158"/>
      <c r="AC600" s="158"/>
    </row>
    <row r="601" spans="1:29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</row>
    <row r="602" spans="1:29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</row>
    <row r="603" spans="1:29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  <c r="AB603" s="158"/>
      <c r="AC603" s="158"/>
    </row>
    <row r="604" spans="1:29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  <c r="AB604" s="158"/>
      <c r="AC604" s="158"/>
    </row>
    <row r="605" spans="1:29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</row>
    <row r="606" spans="1:29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</row>
    <row r="607" spans="1:29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</row>
    <row r="608" spans="1:29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</row>
    <row r="609" spans="1:29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</row>
    <row r="610" spans="1:29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</row>
    <row r="611" spans="1:29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</row>
    <row r="612" spans="1:29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</row>
    <row r="613" spans="1:29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</row>
    <row r="614" spans="1:29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</row>
    <row r="615" spans="1:29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</row>
    <row r="616" spans="1:29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</row>
    <row r="617" spans="1:29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</row>
    <row r="618" spans="1:29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</row>
    <row r="619" spans="1:29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</row>
    <row r="620" spans="1:29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</row>
    <row r="621" spans="1:29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</row>
    <row r="622" spans="1:29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</row>
    <row r="623" spans="1:29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</row>
    <row r="624" spans="1:29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</row>
    <row r="625" spans="1:29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</row>
    <row r="626" spans="1:29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</row>
    <row r="627" spans="1:29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</row>
    <row r="628" spans="1:29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</row>
    <row r="629" spans="1:29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</row>
    <row r="630" spans="1:29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</row>
    <row r="631" spans="1:29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</row>
    <row r="632" spans="1:29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</row>
    <row r="633" spans="1:29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</row>
    <row r="634" spans="1:29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</row>
    <row r="635" spans="1:29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</row>
    <row r="636" spans="1:29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</row>
    <row r="637" spans="1:29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</row>
    <row r="638" spans="1:29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</row>
    <row r="639" spans="1:29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</row>
    <row r="640" spans="1:29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</row>
    <row r="641" spans="1:29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</row>
    <row r="642" spans="1:29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</row>
    <row r="643" spans="1:29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</row>
    <row r="644" spans="1:29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</row>
    <row r="645" spans="1:29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</row>
    <row r="646" spans="1:29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</row>
    <row r="647" spans="1:29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</row>
    <row r="648" spans="1:29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</row>
    <row r="649" spans="1:29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</row>
    <row r="650" spans="1:29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</row>
    <row r="651" spans="1:29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</row>
    <row r="652" spans="1:29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</row>
    <row r="653" spans="1:29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</row>
    <row r="654" spans="1:29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</row>
    <row r="655" spans="1:29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</row>
    <row r="656" spans="1:29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</row>
    <row r="657" spans="1:29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</row>
    <row r="658" spans="1:29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</row>
    <row r="659" spans="1:29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</row>
    <row r="660" spans="1:29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</row>
    <row r="661" spans="1:29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</row>
    <row r="662" spans="1:29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</row>
    <row r="663" spans="1:29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</row>
    <row r="664" spans="1:29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</row>
    <row r="665" spans="1:29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</row>
    <row r="666" spans="1:29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</row>
    <row r="667" spans="1:29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</row>
    <row r="668" spans="1:29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</row>
    <row r="669" spans="1:29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</row>
    <row r="670" spans="1:29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</row>
    <row r="671" spans="1:29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</row>
    <row r="672" spans="1:29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</row>
    <row r="673" spans="1:29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</row>
    <row r="674" spans="1:29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</row>
    <row r="675" spans="1:29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</row>
    <row r="676" spans="1:29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</row>
    <row r="677" spans="1:29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</row>
    <row r="678" spans="1:29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</row>
    <row r="679" spans="1:29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</row>
    <row r="680" spans="1:29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</row>
    <row r="681" spans="1:29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</row>
    <row r="682" spans="1:29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</row>
    <row r="683" spans="1:29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</row>
    <row r="684" spans="1:29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</row>
    <row r="685" spans="1:29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</row>
    <row r="686" spans="1:29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</row>
    <row r="687" spans="1:29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</row>
    <row r="688" spans="1:29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</row>
    <row r="689" spans="1:29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</row>
    <row r="690" spans="1:29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</row>
    <row r="691" spans="1:29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</row>
    <row r="692" spans="1:29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</row>
    <row r="693" spans="1:29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</row>
    <row r="694" spans="1:29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</row>
    <row r="695" spans="1:29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</row>
    <row r="696" spans="1:29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</row>
    <row r="697" spans="1:29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</row>
    <row r="698" spans="1:29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</row>
    <row r="699" spans="1:29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</row>
    <row r="700" spans="1:29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</row>
    <row r="701" spans="1:29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</row>
    <row r="702" spans="1:29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</row>
    <row r="703" spans="1:29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</row>
    <row r="704" spans="1:29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</row>
    <row r="705" spans="1:29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</row>
    <row r="706" spans="1:29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</row>
    <row r="707" spans="1:29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</row>
    <row r="708" spans="1:29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</row>
    <row r="709" spans="1:29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</row>
    <row r="710" spans="1:29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</row>
    <row r="711" spans="1:29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</row>
    <row r="712" spans="1:29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</row>
    <row r="713" spans="1:29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</row>
    <row r="714" spans="1:29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</row>
    <row r="715" spans="1:29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</row>
    <row r="716" spans="1:29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</row>
    <row r="717" spans="1:29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</row>
    <row r="718" spans="1:29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</row>
    <row r="719" spans="1:29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</row>
    <row r="720" spans="1:29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</row>
    <row r="721" spans="1:29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</row>
    <row r="722" spans="1:29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</row>
    <row r="723" spans="1:29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58"/>
      <c r="O723" s="158"/>
      <c r="P723" s="158"/>
      <c r="Q723" s="158"/>
      <c r="R723" s="158"/>
      <c r="S723" s="158"/>
      <c r="T723" s="158"/>
      <c r="U723" s="158"/>
      <c r="V723" s="158"/>
      <c r="W723" s="158"/>
      <c r="X723" s="158"/>
      <c r="Y723" s="158"/>
      <c r="Z723" s="158"/>
      <c r="AA723" s="158"/>
      <c r="AB723" s="158"/>
      <c r="AC723" s="158"/>
    </row>
    <row r="724" spans="1:29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58"/>
      <c r="Y724" s="158"/>
      <c r="Z724" s="158"/>
      <c r="AA724" s="158"/>
      <c r="AB724" s="158"/>
      <c r="AC724" s="158"/>
    </row>
    <row r="725" spans="1:29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58"/>
      <c r="O725" s="158"/>
      <c r="P725" s="158"/>
      <c r="Q725" s="158"/>
      <c r="R725" s="158"/>
      <c r="S725" s="158"/>
      <c r="T725" s="158"/>
      <c r="U725" s="158"/>
      <c r="V725" s="158"/>
      <c r="W725" s="158"/>
      <c r="X725" s="158"/>
      <c r="Y725" s="158"/>
      <c r="Z725" s="158"/>
      <c r="AA725" s="158"/>
      <c r="AB725" s="158"/>
      <c r="AC725" s="158"/>
    </row>
    <row r="726" spans="1:29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58"/>
      <c r="Y726" s="158"/>
      <c r="Z726" s="158"/>
      <c r="AA726" s="158"/>
      <c r="AB726" s="158"/>
      <c r="AC726" s="158"/>
    </row>
    <row r="727" spans="1:29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58"/>
      <c r="Y727" s="158"/>
      <c r="Z727" s="158"/>
      <c r="AA727" s="158"/>
      <c r="AB727" s="158"/>
      <c r="AC727" s="158"/>
    </row>
    <row r="728" spans="1:29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  <c r="Z728" s="158"/>
      <c r="AA728" s="158"/>
      <c r="AB728" s="158"/>
      <c r="AC728" s="158"/>
    </row>
    <row r="729" spans="1:29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58"/>
      <c r="Y729" s="158"/>
      <c r="Z729" s="158"/>
      <c r="AA729" s="158"/>
      <c r="AB729" s="158"/>
      <c r="AC729" s="158"/>
    </row>
    <row r="730" spans="1:29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58"/>
      <c r="Y730" s="158"/>
      <c r="Z730" s="158"/>
      <c r="AA730" s="158"/>
      <c r="AB730" s="158"/>
      <c r="AC730" s="158"/>
    </row>
    <row r="731" spans="1:29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58"/>
      <c r="Y731" s="158"/>
      <c r="Z731" s="158"/>
      <c r="AA731" s="158"/>
      <c r="AB731" s="158"/>
      <c r="AC731" s="158"/>
    </row>
    <row r="732" spans="1:29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  <c r="Z732" s="158"/>
      <c r="AA732" s="158"/>
      <c r="AB732" s="158"/>
      <c r="AC732" s="158"/>
    </row>
    <row r="733" spans="1:29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58"/>
      <c r="O733" s="158"/>
      <c r="P733" s="158"/>
      <c r="Q733" s="158"/>
      <c r="R733" s="158"/>
      <c r="S733" s="158"/>
      <c r="T733" s="158"/>
      <c r="U733" s="158"/>
      <c r="V733" s="158"/>
      <c r="W733" s="158"/>
      <c r="X733" s="158"/>
      <c r="Y733" s="158"/>
      <c r="Z733" s="158"/>
      <c r="AA733" s="158"/>
      <c r="AB733" s="158"/>
      <c r="AC733" s="158"/>
    </row>
    <row r="734" spans="1:29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58"/>
      <c r="Y734" s="158"/>
      <c r="Z734" s="158"/>
      <c r="AA734" s="158"/>
      <c r="AB734" s="158"/>
      <c r="AC734" s="158"/>
    </row>
    <row r="735" spans="1:29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58"/>
      <c r="O735" s="158"/>
      <c r="P735" s="158"/>
      <c r="Q735" s="158"/>
      <c r="R735" s="158"/>
      <c r="S735" s="158"/>
      <c r="T735" s="158"/>
      <c r="U735" s="158"/>
      <c r="V735" s="158"/>
      <c r="W735" s="158"/>
      <c r="X735" s="158"/>
      <c r="Y735" s="158"/>
      <c r="Z735" s="158"/>
      <c r="AA735" s="158"/>
      <c r="AB735" s="158"/>
      <c r="AC735" s="158"/>
    </row>
    <row r="736" spans="1:29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58"/>
      <c r="O736" s="158"/>
      <c r="P736" s="158"/>
      <c r="Q736" s="158"/>
      <c r="R736" s="158"/>
      <c r="S736" s="158"/>
      <c r="T736" s="158"/>
      <c r="U736" s="158"/>
      <c r="V736" s="158"/>
      <c r="W736" s="158"/>
      <c r="X736" s="158"/>
      <c r="Y736" s="158"/>
      <c r="Z736" s="158"/>
      <c r="AA736" s="158"/>
      <c r="AB736" s="158"/>
      <c r="AC736" s="158"/>
    </row>
    <row r="737" spans="1:29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58"/>
      <c r="O737" s="158"/>
      <c r="P737" s="158"/>
      <c r="Q737" s="158"/>
      <c r="R737" s="158"/>
      <c r="S737" s="158"/>
      <c r="T737" s="158"/>
      <c r="U737" s="158"/>
      <c r="V737" s="158"/>
      <c r="W737" s="158"/>
      <c r="X737" s="158"/>
      <c r="Y737" s="158"/>
      <c r="Z737" s="158"/>
      <c r="AA737" s="158"/>
      <c r="AB737" s="158"/>
      <c r="AC737" s="158"/>
    </row>
    <row r="738" spans="1:29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58"/>
      <c r="O738" s="158"/>
      <c r="P738" s="158"/>
      <c r="Q738" s="158"/>
      <c r="R738" s="158"/>
      <c r="S738" s="158"/>
      <c r="T738" s="158"/>
      <c r="U738" s="158"/>
      <c r="V738" s="158"/>
      <c r="W738" s="158"/>
      <c r="X738" s="158"/>
      <c r="Y738" s="158"/>
      <c r="Z738" s="158"/>
      <c r="AA738" s="158"/>
      <c r="AB738" s="158"/>
      <c r="AC738" s="158"/>
    </row>
    <row r="739" spans="1:29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58"/>
      <c r="O739" s="158"/>
      <c r="P739" s="158"/>
      <c r="Q739" s="158"/>
      <c r="R739" s="158"/>
      <c r="S739" s="158"/>
      <c r="T739" s="158"/>
      <c r="U739" s="158"/>
      <c r="V739" s="158"/>
      <c r="W739" s="158"/>
      <c r="X739" s="158"/>
      <c r="Y739" s="158"/>
      <c r="Z739" s="158"/>
      <c r="AA739" s="158"/>
      <c r="AB739" s="158"/>
      <c r="AC739" s="158"/>
    </row>
    <row r="740" spans="1:29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58"/>
      <c r="O740" s="158"/>
      <c r="P740" s="158"/>
      <c r="Q740" s="158"/>
      <c r="R740" s="158"/>
      <c r="S740" s="158"/>
      <c r="T740" s="158"/>
      <c r="U740" s="158"/>
      <c r="V740" s="158"/>
      <c r="W740" s="158"/>
      <c r="X740" s="158"/>
      <c r="Y740" s="158"/>
      <c r="Z740" s="158"/>
      <c r="AA740" s="158"/>
      <c r="AB740" s="158"/>
      <c r="AC740" s="158"/>
    </row>
    <row r="741" spans="1:29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58"/>
      <c r="O741" s="158"/>
      <c r="P741" s="158"/>
      <c r="Q741" s="158"/>
      <c r="R741" s="158"/>
      <c r="S741" s="158"/>
      <c r="T741" s="158"/>
      <c r="U741" s="158"/>
      <c r="V741" s="158"/>
      <c r="W741" s="158"/>
      <c r="X741" s="158"/>
      <c r="Y741" s="158"/>
      <c r="Z741" s="158"/>
      <c r="AA741" s="158"/>
      <c r="AB741" s="158"/>
      <c r="AC741" s="158"/>
    </row>
    <row r="742" spans="1:29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58"/>
      <c r="O742" s="158"/>
      <c r="P742" s="158"/>
      <c r="Q742" s="158"/>
      <c r="R742" s="158"/>
      <c r="S742" s="158"/>
      <c r="T742" s="158"/>
      <c r="U742" s="158"/>
      <c r="V742" s="158"/>
      <c r="W742" s="158"/>
      <c r="X742" s="158"/>
      <c r="Y742" s="158"/>
      <c r="Z742" s="158"/>
      <c r="AA742" s="158"/>
      <c r="AB742" s="158"/>
      <c r="AC742" s="158"/>
    </row>
    <row r="743" spans="1:29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58"/>
      <c r="O743" s="158"/>
      <c r="P743" s="158"/>
      <c r="Q743" s="158"/>
      <c r="R743" s="158"/>
      <c r="S743" s="158"/>
      <c r="T743" s="158"/>
      <c r="U743" s="158"/>
      <c r="V743" s="158"/>
      <c r="W743" s="158"/>
      <c r="X743" s="158"/>
      <c r="Y743" s="158"/>
      <c r="Z743" s="158"/>
      <c r="AA743" s="158"/>
      <c r="AB743" s="158"/>
      <c r="AC743" s="158"/>
    </row>
    <row r="744" spans="1:29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58"/>
      <c r="O744" s="158"/>
      <c r="P744" s="158"/>
      <c r="Q744" s="158"/>
      <c r="R744" s="158"/>
      <c r="S744" s="158"/>
      <c r="T744" s="158"/>
      <c r="U744" s="158"/>
      <c r="V744" s="158"/>
      <c r="W744" s="158"/>
      <c r="X744" s="158"/>
      <c r="Y744" s="158"/>
      <c r="Z744" s="158"/>
      <c r="AA744" s="158"/>
      <c r="AB744" s="158"/>
      <c r="AC744" s="158"/>
    </row>
    <row r="745" spans="1:29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58"/>
      <c r="O745" s="158"/>
      <c r="P745" s="158"/>
      <c r="Q745" s="158"/>
      <c r="R745" s="158"/>
      <c r="S745" s="158"/>
      <c r="T745" s="158"/>
      <c r="U745" s="158"/>
      <c r="V745" s="158"/>
      <c r="W745" s="158"/>
      <c r="X745" s="158"/>
      <c r="Y745" s="158"/>
      <c r="Z745" s="158"/>
      <c r="AA745" s="158"/>
      <c r="AB745" s="158"/>
      <c r="AC745" s="158"/>
    </row>
    <row r="746" spans="1:29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58"/>
      <c r="O746" s="158"/>
      <c r="P746" s="158"/>
      <c r="Q746" s="158"/>
      <c r="R746" s="158"/>
      <c r="S746" s="158"/>
      <c r="T746" s="158"/>
      <c r="U746" s="158"/>
      <c r="V746" s="158"/>
      <c r="W746" s="158"/>
      <c r="X746" s="158"/>
      <c r="Y746" s="158"/>
      <c r="Z746" s="158"/>
      <c r="AA746" s="158"/>
      <c r="AB746" s="158"/>
      <c r="AC746" s="158"/>
    </row>
    <row r="747" spans="1:29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58"/>
      <c r="O747" s="158"/>
      <c r="P747" s="158"/>
      <c r="Q747" s="158"/>
      <c r="R747" s="158"/>
      <c r="S747" s="158"/>
      <c r="T747" s="158"/>
      <c r="U747" s="158"/>
      <c r="V747" s="158"/>
      <c r="W747" s="158"/>
      <c r="X747" s="158"/>
      <c r="Y747" s="158"/>
      <c r="Z747" s="158"/>
      <c r="AA747" s="158"/>
      <c r="AB747" s="158"/>
      <c r="AC747" s="158"/>
    </row>
    <row r="748" spans="1:29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58"/>
      <c r="O748" s="158"/>
      <c r="P748" s="158"/>
      <c r="Q748" s="158"/>
      <c r="R748" s="158"/>
      <c r="S748" s="158"/>
      <c r="T748" s="158"/>
      <c r="U748" s="158"/>
      <c r="V748" s="158"/>
      <c r="W748" s="158"/>
      <c r="X748" s="158"/>
      <c r="Y748" s="158"/>
      <c r="Z748" s="158"/>
      <c r="AA748" s="158"/>
      <c r="AB748" s="158"/>
      <c r="AC748" s="158"/>
    </row>
    <row r="749" spans="1:29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58"/>
      <c r="O749" s="158"/>
      <c r="P749" s="158"/>
      <c r="Q749" s="158"/>
      <c r="R749" s="158"/>
      <c r="S749" s="158"/>
      <c r="T749" s="158"/>
      <c r="U749" s="158"/>
      <c r="V749" s="158"/>
      <c r="W749" s="158"/>
      <c r="X749" s="158"/>
      <c r="Y749" s="158"/>
      <c r="Z749" s="158"/>
      <c r="AA749" s="158"/>
      <c r="AB749" s="158"/>
      <c r="AC749" s="158"/>
    </row>
    <row r="750" spans="1:29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58"/>
      <c r="O750" s="158"/>
      <c r="P750" s="158"/>
      <c r="Q750" s="158"/>
      <c r="R750" s="158"/>
      <c r="S750" s="158"/>
      <c r="T750" s="158"/>
      <c r="U750" s="158"/>
      <c r="V750" s="158"/>
      <c r="W750" s="158"/>
      <c r="X750" s="158"/>
      <c r="Y750" s="158"/>
      <c r="Z750" s="158"/>
      <c r="AA750" s="158"/>
      <c r="AB750" s="158"/>
      <c r="AC750" s="158"/>
    </row>
    <row r="751" spans="1:29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58"/>
      <c r="O751" s="158"/>
      <c r="P751" s="158"/>
      <c r="Q751" s="158"/>
      <c r="R751" s="158"/>
      <c r="S751" s="158"/>
      <c r="T751" s="158"/>
      <c r="U751" s="158"/>
      <c r="V751" s="158"/>
      <c r="W751" s="158"/>
      <c r="X751" s="158"/>
      <c r="Y751" s="158"/>
      <c r="Z751" s="158"/>
      <c r="AA751" s="158"/>
      <c r="AB751" s="158"/>
      <c r="AC751" s="158"/>
    </row>
    <row r="752" spans="1:29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58"/>
      <c r="O752" s="158"/>
      <c r="P752" s="158"/>
      <c r="Q752" s="158"/>
      <c r="R752" s="158"/>
      <c r="S752" s="158"/>
      <c r="T752" s="158"/>
      <c r="U752" s="158"/>
      <c r="V752" s="158"/>
      <c r="W752" s="158"/>
      <c r="X752" s="158"/>
      <c r="Y752" s="158"/>
      <c r="Z752" s="158"/>
      <c r="AA752" s="158"/>
      <c r="AB752" s="158"/>
      <c r="AC752" s="158"/>
    </row>
    <row r="753" spans="1:29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58"/>
      <c r="O753" s="158"/>
      <c r="P753" s="158"/>
      <c r="Q753" s="158"/>
      <c r="R753" s="158"/>
      <c r="S753" s="158"/>
      <c r="T753" s="158"/>
      <c r="U753" s="158"/>
      <c r="V753" s="158"/>
      <c r="W753" s="158"/>
      <c r="X753" s="158"/>
      <c r="Y753" s="158"/>
      <c r="Z753" s="158"/>
      <c r="AA753" s="158"/>
      <c r="AB753" s="158"/>
      <c r="AC753" s="158"/>
    </row>
    <row r="754" spans="1:29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58"/>
      <c r="O754" s="158"/>
      <c r="P754" s="158"/>
      <c r="Q754" s="158"/>
      <c r="R754" s="158"/>
      <c r="S754" s="158"/>
      <c r="T754" s="158"/>
      <c r="U754" s="158"/>
      <c r="V754" s="158"/>
      <c r="W754" s="158"/>
      <c r="X754" s="158"/>
      <c r="Y754" s="158"/>
      <c r="Z754" s="158"/>
      <c r="AA754" s="158"/>
      <c r="AB754" s="158"/>
      <c r="AC754" s="158"/>
    </row>
    <row r="755" spans="1:29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58"/>
      <c r="O755" s="158"/>
      <c r="P755" s="158"/>
      <c r="Q755" s="158"/>
      <c r="R755" s="158"/>
      <c r="S755" s="158"/>
      <c r="T755" s="158"/>
      <c r="U755" s="158"/>
      <c r="V755" s="158"/>
      <c r="W755" s="158"/>
      <c r="X755" s="158"/>
      <c r="Y755" s="158"/>
      <c r="Z755" s="158"/>
      <c r="AA755" s="158"/>
      <c r="AB755" s="158"/>
      <c r="AC755" s="158"/>
    </row>
    <row r="756" spans="1:29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58"/>
      <c r="O756" s="158"/>
      <c r="P756" s="158"/>
      <c r="Q756" s="158"/>
      <c r="R756" s="158"/>
      <c r="S756" s="158"/>
      <c r="T756" s="158"/>
      <c r="U756" s="158"/>
      <c r="V756" s="158"/>
      <c r="W756" s="158"/>
      <c r="X756" s="158"/>
      <c r="Y756" s="158"/>
      <c r="Z756" s="158"/>
      <c r="AA756" s="158"/>
      <c r="AB756" s="158"/>
      <c r="AC756" s="158"/>
    </row>
    <row r="757" spans="1:29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58"/>
      <c r="O757" s="158"/>
      <c r="P757" s="158"/>
      <c r="Q757" s="158"/>
      <c r="R757" s="158"/>
      <c r="S757" s="158"/>
      <c r="T757" s="158"/>
      <c r="U757" s="158"/>
      <c r="V757" s="158"/>
      <c r="W757" s="158"/>
      <c r="X757" s="158"/>
      <c r="Y757" s="158"/>
      <c r="Z757" s="158"/>
      <c r="AA757" s="158"/>
      <c r="AB757" s="158"/>
      <c r="AC757" s="158"/>
    </row>
    <row r="758" spans="1:29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58"/>
      <c r="O758" s="158"/>
      <c r="P758" s="158"/>
      <c r="Q758" s="158"/>
      <c r="R758" s="158"/>
      <c r="S758" s="158"/>
      <c r="T758" s="158"/>
      <c r="U758" s="158"/>
      <c r="V758" s="158"/>
      <c r="W758" s="158"/>
      <c r="X758" s="158"/>
      <c r="Y758" s="158"/>
      <c r="Z758" s="158"/>
      <c r="AA758" s="158"/>
      <c r="AB758" s="158"/>
      <c r="AC758" s="158"/>
    </row>
    <row r="759" spans="1:29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58"/>
      <c r="O759" s="158"/>
      <c r="P759" s="158"/>
      <c r="Q759" s="158"/>
      <c r="R759" s="158"/>
      <c r="S759" s="158"/>
      <c r="T759" s="158"/>
      <c r="U759" s="158"/>
      <c r="V759" s="158"/>
      <c r="W759" s="158"/>
      <c r="X759" s="158"/>
      <c r="Y759" s="158"/>
      <c r="Z759" s="158"/>
      <c r="AA759" s="158"/>
      <c r="AB759" s="158"/>
      <c r="AC759" s="158"/>
    </row>
    <row r="760" spans="1:29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58"/>
      <c r="O760" s="158"/>
      <c r="P760" s="158"/>
      <c r="Q760" s="158"/>
      <c r="R760" s="158"/>
      <c r="S760" s="158"/>
      <c r="T760" s="158"/>
      <c r="U760" s="158"/>
      <c r="V760" s="158"/>
      <c r="W760" s="158"/>
      <c r="X760" s="158"/>
      <c r="Y760" s="158"/>
      <c r="Z760" s="158"/>
      <c r="AA760" s="158"/>
      <c r="AB760" s="158"/>
      <c r="AC760" s="158"/>
    </row>
    <row r="761" spans="1:29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58"/>
      <c r="O761" s="158"/>
      <c r="P761" s="158"/>
      <c r="Q761" s="158"/>
      <c r="R761" s="158"/>
      <c r="S761" s="158"/>
      <c r="T761" s="158"/>
      <c r="U761" s="158"/>
      <c r="V761" s="158"/>
      <c r="W761" s="158"/>
      <c r="X761" s="158"/>
      <c r="Y761" s="158"/>
      <c r="Z761" s="158"/>
      <c r="AA761" s="158"/>
      <c r="AB761" s="158"/>
      <c r="AC761" s="158"/>
    </row>
    <row r="762" spans="1:29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58"/>
      <c r="O762" s="158"/>
      <c r="P762" s="158"/>
      <c r="Q762" s="158"/>
      <c r="R762" s="158"/>
      <c r="S762" s="158"/>
      <c r="T762" s="158"/>
      <c r="U762" s="158"/>
      <c r="V762" s="158"/>
      <c r="W762" s="158"/>
      <c r="X762" s="158"/>
      <c r="Y762" s="158"/>
      <c r="Z762" s="158"/>
      <c r="AA762" s="158"/>
      <c r="AB762" s="158"/>
      <c r="AC762" s="158"/>
    </row>
    <row r="763" spans="1:29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58"/>
      <c r="O763" s="158"/>
      <c r="P763" s="158"/>
      <c r="Q763" s="158"/>
      <c r="R763" s="158"/>
      <c r="S763" s="158"/>
      <c r="T763" s="158"/>
      <c r="U763" s="158"/>
      <c r="V763" s="158"/>
      <c r="W763" s="158"/>
      <c r="X763" s="158"/>
      <c r="Y763" s="158"/>
      <c r="Z763" s="158"/>
      <c r="AA763" s="158"/>
      <c r="AB763" s="158"/>
      <c r="AC763" s="158"/>
    </row>
    <row r="764" spans="1:29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58"/>
      <c r="O764" s="158"/>
      <c r="P764" s="158"/>
      <c r="Q764" s="158"/>
      <c r="R764" s="158"/>
      <c r="S764" s="158"/>
      <c r="T764" s="158"/>
      <c r="U764" s="158"/>
      <c r="V764" s="158"/>
      <c r="W764" s="158"/>
      <c r="X764" s="158"/>
      <c r="Y764" s="158"/>
      <c r="Z764" s="158"/>
      <c r="AA764" s="158"/>
      <c r="AB764" s="158"/>
      <c r="AC764" s="158"/>
    </row>
    <row r="765" spans="1:29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58"/>
      <c r="O765" s="158"/>
      <c r="P765" s="158"/>
      <c r="Q765" s="158"/>
      <c r="R765" s="158"/>
      <c r="S765" s="158"/>
      <c r="T765" s="158"/>
      <c r="U765" s="158"/>
      <c r="V765" s="158"/>
      <c r="W765" s="158"/>
      <c r="X765" s="158"/>
      <c r="Y765" s="158"/>
      <c r="Z765" s="158"/>
      <c r="AA765" s="158"/>
      <c r="AB765" s="158"/>
      <c r="AC765" s="158"/>
    </row>
    <row r="766" spans="1:29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58"/>
      <c r="O766" s="158"/>
      <c r="P766" s="158"/>
      <c r="Q766" s="158"/>
      <c r="R766" s="158"/>
      <c r="S766" s="158"/>
      <c r="T766" s="158"/>
      <c r="U766" s="158"/>
      <c r="V766" s="158"/>
      <c r="W766" s="158"/>
      <c r="X766" s="158"/>
      <c r="Y766" s="158"/>
      <c r="Z766" s="158"/>
      <c r="AA766" s="158"/>
      <c r="AB766" s="158"/>
      <c r="AC766" s="158"/>
    </row>
    <row r="767" spans="1:29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58"/>
      <c r="O767" s="158"/>
      <c r="P767" s="158"/>
      <c r="Q767" s="158"/>
      <c r="R767" s="158"/>
      <c r="S767" s="158"/>
      <c r="T767" s="158"/>
      <c r="U767" s="158"/>
      <c r="V767" s="158"/>
      <c r="W767" s="158"/>
      <c r="X767" s="158"/>
      <c r="Y767" s="158"/>
      <c r="Z767" s="158"/>
      <c r="AA767" s="158"/>
      <c r="AB767" s="158"/>
      <c r="AC767" s="158"/>
    </row>
    <row r="768" spans="1:29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58"/>
      <c r="O768" s="158"/>
      <c r="P768" s="158"/>
      <c r="Q768" s="158"/>
      <c r="R768" s="158"/>
      <c r="S768" s="158"/>
      <c r="T768" s="158"/>
      <c r="U768" s="158"/>
      <c r="V768" s="158"/>
      <c r="W768" s="158"/>
      <c r="X768" s="158"/>
      <c r="Y768" s="158"/>
      <c r="Z768" s="158"/>
      <c r="AA768" s="158"/>
      <c r="AB768" s="158"/>
      <c r="AC768" s="158"/>
    </row>
    <row r="769" spans="1:29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58"/>
      <c r="O769" s="158"/>
      <c r="P769" s="158"/>
      <c r="Q769" s="158"/>
      <c r="R769" s="158"/>
      <c r="S769" s="158"/>
      <c r="T769" s="158"/>
      <c r="U769" s="158"/>
      <c r="V769" s="158"/>
      <c r="W769" s="158"/>
      <c r="X769" s="158"/>
      <c r="Y769" s="158"/>
      <c r="Z769" s="158"/>
      <c r="AA769" s="158"/>
      <c r="AB769" s="158"/>
      <c r="AC769" s="158"/>
    </row>
    <row r="770" spans="1:29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58"/>
      <c r="O770" s="158"/>
      <c r="P770" s="158"/>
      <c r="Q770" s="158"/>
      <c r="R770" s="158"/>
      <c r="S770" s="158"/>
      <c r="T770" s="158"/>
      <c r="U770" s="158"/>
      <c r="V770" s="158"/>
      <c r="W770" s="158"/>
      <c r="X770" s="158"/>
      <c r="Y770" s="158"/>
      <c r="Z770" s="158"/>
      <c r="AA770" s="158"/>
      <c r="AB770" s="158"/>
      <c r="AC770" s="158"/>
    </row>
    <row r="771" spans="1:29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58"/>
      <c r="O771" s="158"/>
      <c r="P771" s="158"/>
      <c r="Q771" s="158"/>
      <c r="R771" s="158"/>
      <c r="S771" s="158"/>
      <c r="T771" s="158"/>
      <c r="U771" s="158"/>
      <c r="V771" s="158"/>
      <c r="W771" s="158"/>
      <c r="X771" s="158"/>
      <c r="Y771" s="158"/>
      <c r="Z771" s="158"/>
      <c r="AA771" s="158"/>
      <c r="AB771" s="158"/>
      <c r="AC771" s="158"/>
    </row>
    <row r="772" spans="1:29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58"/>
      <c r="O772" s="158"/>
      <c r="P772" s="158"/>
      <c r="Q772" s="158"/>
      <c r="R772" s="158"/>
      <c r="S772" s="158"/>
      <c r="T772" s="158"/>
      <c r="U772" s="158"/>
      <c r="V772" s="158"/>
      <c r="W772" s="158"/>
      <c r="X772" s="158"/>
      <c r="Y772" s="158"/>
      <c r="Z772" s="158"/>
      <c r="AA772" s="158"/>
      <c r="AB772" s="158"/>
      <c r="AC772" s="158"/>
    </row>
    <row r="773" spans="1:29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8"/>
      <c r="AB773" s="158"/>
      <c r="AC773" s="158"/>
    </row>
    <row r="774" spans="1:29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58"/>
      <c r="O774" s="158"/>
      <c r="P774" s="158"/>
      <c r="Q774" s="158"/>
      <c r="R774" s="158"/>
      <c r="S774" s="158"/>
      <c r="T774" s="158"/>
      <c r="U774" s="158"/>
      <c r="V774" s="158"/>
      <c r="W774" s="158"/>
      <c r="X774" s="158"/>
      <c r="Y774" s="158"/>
      <c r="Z774" s="158"/>
      <c r="AA774" s="158"/>
      <c r="AB774" s="158"/>
      <c r="AC774" s="158"/>
    </row>
    <row r="775" spans="1:29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58"/>
      <c r="O775" s="158"/>
      <c r="P775" s="158"/>
      <c r="Q775" s="158"/>
      <c r="R775" s="158"/>
      <c r="S775" s="158"/>
      <c r="T775" s="158"/>
      <c r="U775" s="158"/>
      <c r="V775" s="158"/>
      <c r="W775" s="158"/>
      <c r="X775" s="158"/>
      <c r="Y775" s="158"/>
      <c r="Z775" s="158"/>
      <c r="AA775" s="158"/>
      <c r="AB775" s="158"/>
      <c r="AC775" s="158"/>
    </row>
    <row r="776" spans="1:29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58"/>
      <c r="O776" s="158"/>
      <c r="P776" s="158"/>
      <c r="Q776" s="158"/>
      <c r="R776" s="158"/>
      <c r="S776" s="158"/>
      <c r="T776" s="158"/>
      <c r="U776" s="158"/>
      <c r="V776" s="158"/>
      <c r="W776" s="158"/>
      <c r="X776" s="158"/>
      <c r="Y776" s="158"/>
      <c r="Z776" s="158"/>
      <c r="AA776" s="158"/>
      <c r="AB776" s="158"/>
      <c r="AC776" s="158"/>
    </row>
    <row r="777" spans="1:29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58"/>
      <c r="O777" s="158"/>
      <c r="P777" s="158"/>
      <c r="Q777" s="158"/>
      <c r="R777" s="158"/>
      <c r="S777" s="158"/>
      <c r="T777" s="158"/>
      <c r="U777" s="158"/>
      <c r="V777" s="158"/>
      <c r="W777" s="158"/>
      <c r="X777" s="158"/>
      <c r="Y777" s="158"/>
      <c r="Z777" s="158"/>
      <c r="AA777" s="158"/>
      <c r="AB777" s="158"/>
      <c r="AC777" s="158"/>
    </row>
    <row r="778" spans="1:29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58"/>
      <c r="O778" s="158"/>
      <c r="P778" s="158"/>
      <c r="Q778" s="158"/>
      <c r="R778" s="158"/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</row>
    <row r="779" spans="1:29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</row>
    <row r="780" spans="1:29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58"/>
      <c r="O780" s="158"/>
      <c r="P780" s="158"/>
      <c r="Q780" s="158"/>
      <c r="R780" s="158"/>
      <c r="S780" s="158"/>
      <c r="T780" s="158"/>
      <c r="U780" s="158"/>
      <c r="V780" s="158"/>
      <c r="W780" s="158"/>
      <c r="X780" s="158"/>
      <c r="Y780" s="158"/>
      <c r="Z780" s="158"/>
      <c r="AA780" s="158"/>
      <c r="AB780" s="158"/>
      <c r="AC780" s="158"/>
    </row>
    <row r="781" spans="1:29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58"/>
      <c r="O781" s="158"/>
      <c r="P781" s="158"/>
      <c r="Q781" s="158"/>
      <c r="R781" s="158"/>
      <c r="S781" s="158"/>
      <c r="T781" s="158"/>
      <c r="U781" s="158"/>
      <c r="V781" s="158"/>
      <c r="W781" s="158"/>
      <c r="X781" s="158"/>
      <c r="Y781" s="158"/>
      <c r="Z781" s="158"/>
      <c r="AA781" s="158"/>
      <c r="AB781" s="158"/>
      <c r="AC781" s="158"/>
    </row>
    <row r="782" spans="1:29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58"/>
      <c r="O782" s="158"/>
      <c r="P782" s="158"/>
      <c r="Q782" s="158"/>
      <c r="R782" s="158"/>
      <c r="S782" s="158"/>
      <c r="T782" s="158"/>
      <c r="U782" s="158"/>
      <c r="V782" s="158"/>
      <c r="W782" s="158"/>
      <c r="X782" s="158"/>
      <c r="Y782" s="158"/>
      <c r="Z782" s="158"/>
      <c r="AA782" s="158"/>
      <c r="AB782" s="158"/>
      <c r="AC782" s="158"/>
    </row>
    <row r="783" spans="1:29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58"/>
      <c r="O783" s="158"/>
      <c r="P783" s="158"/>
      <c r="Q783" s="158"/>
      <c r="R783" s="158"/>
      <c r="S783" s="158"/>
      <c r="T783" s="158"/>
      <c r="U783" s="158"/>
      <c r="V783" s="158"/>
      <c r="W783" s="158"/>
      <c r="X783" s="158"/>
      <c r="Y783" s="158"/>
      <c r="Z783" s="158"/>
      <c r="AA783" s="158"/>
      <c r="AB783" s="158"/>
      <c r="AC783" s="158"/>
    </row>
    <row r="784" spans="1:29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58"/>
      <c r="O784" s="158"/>
      <c r="P784" s="158"/>
      <c r="Q784" s="158"/>
      <c r="R784" s="158"/>
      <c r="S784" s="158"/>
      <c r="T784" s="158"/>
      <c r="U784" s="158"/>
      <c r="V784" s="158"/>
      <c r="W784" s="158"/>
      <c r="X784" s="158"/>
      <c r="Y784" s="158"/>
      <c r="Z784" s="158"/>
      <c r="AA784" s="158"/>
      <c r="AB784" s="158"/>
      <c r="AC784" s="158"/>
    </row>
    <row r="785" spans="1:29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58"/>
      <c r="O785" s="158"/>
      <c r="P785" s="158"/>
      <c r="Q785" s="158"/>
      <c r="R785" s="158"/>
      <c r="S785" s="158"/>
      <c r="T785" s="158"/>
      <c r="U785" s="158"/>
      <c r="V785" s="158"/>
      <c r="W785" s="158"/>
      <c r="X785" s="158"/>
      <c r="Y785" s="158"/>
      <c r="Z785" s="158"/>
      <c r="AA785" s="158"/>
      <c r="AB785" s="158"/>
      <c r="AC785" s="158"/>
    </row>
    <row r="786" spans="1:29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58"/>
      <c r="O786" s="158"/>
      <c r="P786" s="158"/>
      <c r="Q786" s="158"/>
      <c r="R786" s="158"/>
      <c r="S786" s="158"/>
      <c r="T786" s="158"/>
      <c r="U786" s="158"/>
      <c r="V786" s="158"/>
      <c r="W786" s="158"/>
      <c r="X786" s="158"/>
      <c r="Y786" s="158"/>
      <c r="Z786" s="158"/>
      <c r="AA786" s="158"/>
      <c r="AB786" s="158"/>
      <c r="AC786" s="158"/>
    </row>
    <row r="787" spans="1:29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58"/>
      <c r="O787" s="158"/>
      <c r="P787" s="158"/>
      <c r="Q787" s="158"/>
      <c r="R787" s="158"/>
      <c r="S787" s="158"/>
      <c r="T787" s="158"/>
      <c r="U787" s="158"/>
      <c r="V787" s="158"/>
      <c r="W787" s="158"/>
      <c r="X787" s="158"/>
      <c r="Y787" s="158"/>
      <c r="Z787" s="158"/>
      <c r="AA787" s="158"/>
      <c r="AB787" s="158"/>
      <c r="AC787" s="158"/>
    </row>
    <row r="788" spans="1:29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58"/>
      <c r="O788" s="158"/>
      <c r="P788" s="158"/>
      <c r="Q788" s="158"/>
      <c r="R788" s="158"/>
      <c r="S788" s="158"/>
      <c r="T788" s="158"/>
      <c r="U788" s="158"/>
      <c r="V788" s="158"/>
      <c r="W788" s="158"/>
      <c r="X788" s="158"/>
      <c r="Y788" s="158"/>
      <c r="Z788" s="158"/>
      <c r="AA788" s="158"/>
      <c r="AB788" s="158"/>
      <c r="AC788" s="158"/>
    </row>
    <row r="789" spans="1:29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58"/>
      <c r="O789" s="158"/>
      <c r="P789" s="158"/>
      <c r="Q789" s="158"/>
      <c r="R789" s="158"/>
      <c r="S789" s="158"/>
      <c r="T789" s="158"/>
      <c r="U789" s="158"/>
      <c r="V789" s="158"/>
      <c r="W789" s="158"/>
      <c r="X789" s="158"/>
      <c r="Y789" s="158"/>
      <c r="Z789" s="158"/>
      <c r="AA789" s="158"/>
      <c r="AB789" s="158"/>
      <c r="AC789" s="158"/>
    </row>
    <row r="790" spans="1:29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58"/>
      <c r="O790" s="158"/>
      <c r="P790" s="158"/>
      <c r="Q790" s="158"/>
      <c r="R790" s="158"/>
      <c r="S790" s="158"/>
      <c r="T790" s="158"/>
      <c r="U790" s="158"/>
      <c r="V790" s="158"/>
      <c r="W790" s="158"/>
      <c r="X790" s="158"/>
      <c r="Y790" s="158"/>
      <c r="Z790" s="158"/>
      <c r="AA790" s="158"/>
      <c r="AB790" s="158"/>
      <c r="AC790" s="158"/>
    </row>
    <row r="791" spans="1:29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58"/>
      <c r="O791" s="158"/>
      <c r="P791" s="158"/>
      <c r="Q791" s="158"/>
      <c r="R791" s="158"/>
      <c r="S791" s="158"/>
      <c r="T791" s="158"/>
      <c r="U791" s="158"/>
      <c r="V791" s="158"/>
      <c r="W791" s="158"/>
      <c r="X791" s="158"/>
      <c r="Y791" s="158"/>
      <c r="Z791" s="158"/>
      <c r="AA791" s="158"/>
      <c r="AB791" s="158"/>
      <c r="AC791" s="158"/>
    </row>
    <row r="792" spans="1:29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58"/>
      <c r="O792" s="158"/>
      <c r="P792" s="158"/>
      <c r="Q792" s="158"/>
      <c r="R792" s="158"/>
      <c r="S792" s="158"/>
      <c r="T792" s="158"/>
      <c r="U792" s="158"/>
      <c r="V792" s="158"/>
      <c r="W792" s="158"/>
      <c r="X792" s="158"/>
      <c r="Y792" s="158"/>
      <c r="Z792" s="158"/>
      <c r="AA792" s="158"/>
      <c r="AB792" s="158"/>
      <c r="AC792" s="158"/>
    </row>
    <row r="793" spans="1:29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58"/>
      <c r="O793" s="158"/>
      <c r="P793" s="158"/>
      <c r="Q793" s="158"/>
      <c r="R793" s="158"/>
      <c r="S793" s="158"/>
      <c r="T793" s="158"/>
      <c r="U793" s="158"/>
      <c r="V793" s="158"/>
      <c r="W793" s="158"/>
      <c r="X793" s="158"/>
      <c r="Y793" s="158"/>
      <c r="Z793" s="158"/>
      <c r="AA793" s="158"/>
      <c r="AB793" s="158"/>
      <c r="AC793" s="158"/>
    </row>
    <row r="794" spans="1:29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58"/>
      <c r="O794" s="158"/>
      <c r="P794" s="158"/>
      <c r="Q794" s="158"/>
      <c r="R794" s="158"/>
      <c r="S794" s="158"/>
      <c r="T794" s="158"/>
      <c r="U794" s="158"/>
      <c r="V794" s="158"/>
      <c r="W794" s="158"/>
      <c r="X794" s="158"/>
      <c r="Y794" s="158"/>
      <c r="Z794" s="158"/>
      <c r="AA794" s="158"/>
      <c r="AB794" s="158"/>
      <c r="AC794" s="158"/>
    </row>
    <row r="795" spans="1:29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58"/>
      <c r="O795" s="158"/>
      <c r="P795" s="158"/>
      <c r="Q795" s="158"/>
      <c r="R795" s="158"/>
      <c r="S795" s="158"/>
      <c r="T795" s="158"/>
      <c r="U795" s="158"/>
      <c r="V795" s="158"/>
      <c r="W795" s="158"/>
      <c r="X795" s="158"/>
      <c r="Y795" s="158"/>
      <c r="Z795" s="158"/>
      <c r="AA795" s="158"/>
      <c r="AB795" s="158"/>
      <c r="AC795" s="158"/>
    </row>
    <row r="796" spans="1:29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58"/>
      <c r="O796" s="158"/>
      <c r="P796" s="158"/>
      <c r="Q796" s="158"/>
      <c r="R796" s="158"/>
      <c r="S796" s="158"/>
      <c r="T796" s="158"/>
      <c r="U796" s="158"/>
      <c r="V796" s="158"/>
      <c r="W796" s="158"/>
      <c r="X796" s="158"/>
      <c r="Y796" s="158"/>
      <c r="Z796" s="158"/>
      <c r="AA796" s="158"/>
      <c r="AB796" s="158"/>
      <c r="AC796" s="158"/>
    </row>
    <row r="797" spans="1:29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58"/>
      <c r="O797" s="158"/>
      <c r="P797" s="158"/>
      <c r="Q797" s="158"/>
      <c r="R797" s="158"/>
      <c r="S797" s="158"/>
      <c r="T797" s="158"/>
      <c r="U797" s="158"/>
      <c r="V797" s="158"/>
      <c r="W797" s="158"/>
      <c r="X797" s="158"/>
      <c r="Y797" s="158"/>
      <c r="Z797" s="158"/>
      <c r="AA797" s="158"/>
      <c r="AB797" s="158"/>
      <c r="AC797" s="158"/>
    </row>
    <row r="798" spans="1:29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58"/>
      <c r="O798" s="158"/>
      <c r="P798" s="158"/>
      <c r="Q798" s="158"/>
      <c r="R798" s="158"/>
      <c r="S798" s="158"/>
      <c r="T798" s="158"/>
      <c r="U798" s="158"/>
      <c r="V798" s="158"/>
      <c r="W798" s="158"/>
      <c r="X798" s="158"/>
      <c r="Y798" s="158"/>
      <c r="Z798" s="158"/>
      <c r="AA798" s="158"/>
      <c r="AB798" s="158"/>
      <c r="AC798" s="158"/>
    </row>
    <row r="799" spans="1:29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58"/>
      <c r="O799" s="158"/>
      <c r="P799" s="158"/>
      <c r="Q799" s="158"/>
      <c r="R799" s="158"/>
      <c r="S799" s="158"/>
      <c r="T799" s="158"/>
      <c r="U799" s="158"/>
      <c r="V799" s="158"/>
      <c r="W799" s="158"/>
      <c r="X799" s="158"/>
      <c r="Y799" s="158"/>
      <c r="Z799" s="158"/>
      <c r="AA799" s="158"/>
      <c r="AB799" s="158"/>
      <c r="AC799" s="158"/>
    </row>
    <row r="800" spans="1:29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58"/>
      <c r="O800" s="158"/>
      <c r="P800" s="158"/>
      <c r="Q800" s="158"/>
      <c r="R800" s="158"/>
      <c r="S800" s="158"/>
      <c r="T800" s="158"/>
      <c r="U800" s="158"/>
      <c r="V800" s="158"/>
      <c r="W800" s="158"/>
      <c r="X800" s="158"/>
      <c r="Y800" s="158"/>
      <c r="Z800" s="158"/>
      <c r="AA800" s="158"/>
      <c r="AB800" s="158"/>
      <c r="AC800" s="158"/>
    </row>
    <row r="801" spans="1:29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58"/>
      <c r="O801" s="158"/>
      <c r="P801" s="158"/>
      <c r="Q801" s="158"/>
      <c r="R801" s="158"/>
      <c r="S801" s="158"/>
      <c r="T801" s="158"/>
      <c r="U801" s="158"/>
      <c r="V801" s="158"/>
      <c r="W801" s="158"/>
      <c r="X801" s="158"/>
      <c r="Y801" s="158"/>
      <c r="Z801" s="158"/>
      <c r="AA801" s="158"/>
      <c r="AB801" s="158"/>
      <c r="AC801" s="158"/>
    </row>
    <row r="802" spans="1:29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58"/>
      <c r="O802" s="158"/>
      <c r="P802" s="158"/>
      <c r="Q802" s="158"/>
      <c r="R802" s="158"/>
      <c r="S802" s="158"/>
      <c r="T802" s="158"/>
      <c r="U802" s="158"/>
      <c r="V802" s="158"/>
      <c r="W802" s="158"/>
      <c r="X802" s="158"/>
      <c r="Y802" s="158"/>
      <c r="Z802" s="158"/>
      <c r="AA802" s="158"/>
      <c r="AB802" s="158"/>
      <c r="AC802" s="158"/>
    </row>
    <row r="803" spans="1:29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58"/>
      <c r="O803" s="158"/>
      <c r="P803" s="158"/>
      <c r="Q803" s="158"/>
      <c r="R803" s="158"/>
      <c r="S803" s="158"/>
      <c r="T803" s="158"/>
      <c r="U803" s="158"/>
      <c r="V803" s="158"/>
      <c r="W803" s="158"/>
      <c r="X803" s="158"/>
      <c r="Y803" s="158"/>
      <c r="Z803" s="158"/>
      <c r="AA803" s="158"/>
      <c r="AB803" s="158"/>
      <c r="AC803" s="158"/>
    </row>
    <row r="804" spans="1:29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58"/>
      <c r="O804" s="158"/>
      <c r="P804" s="158"/>
      <c r="Q804" s="158"/>
      <c r="R804" s="158"/>
      <c r="S804" s="158"/>
      <c r="T804" s="158"/>
      <c r="U804" s="158"/>
      <c r="V804" s="158"/>
      <c r="W804" s="158"/>
      <c r="X804" s="158"/>
      <c r="Y804" s="158"/>
      <c r="Z804" s="158"/>
      <c r="AA804" s="158"/>
      <c r="AB804" s="158"/>
      <c r="AC804" s="158"/>
    </row>
    <row r="805" spans="1:29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58"/>
      <c r="O805" s="158"/>
      <c r="P805" s="158"/>
      <c r="Q805" s="158"/>
      <c r="R805" s="158"/>
      <c r="S805" s="158"/>
      <c r="T805" s="158"/>
      <c r="U805" s="158"/>
      <c r="V805" s="158"/>
      <c r="W805" s="158"/>
      <c r="X805" s="158"/>
      <c r="Y805" s="158"/>
      <c r="Z805" s="158"/>
      <c r="AA805" s="158"/>
      <c r="AB805" s="158"/>
      <c r="AC805" s="158"/>
    </row>
    <row r="806" spans="1:29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58"/>
      <c r="O806" s="158"/>
      <c r="P806" s="158"/>
      <c r="Q806" s="158"/>
      <c r="R806" s="158"/>
      <c r="S806" s="158"/>
      <c r="T806" s="158"/>
      <c r="U806" s="158"/>
      <c r="V806" s="158"/>
      <c r="W806" s="158"/>
      <c r="X806" s="158"/>
      <c r="Y806" s="158"/>
      <c r="Z806" s="158"/>
      <c r="AA806" s="158"/>
      <c r="AB806" s="158"/>
      <c r="AC806" s="158"/>
    </row>
    <row r="807" spans="1:29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58"/>
      <c r="O807" s="158"/>
      <c r="P807" s="158"/>
      <c r="Q807" s="158"/>
      <c r="R807" s="158"/>
      <c r="S807" s="158"/>
      <c r="T807" s="158"/>
      <c r="U807" s="158"/>
      <c r="V807" s="158"/>
      <c r="W807" s="158"/>
      <c r="X807" s="158"/>
      <c r="Y807" s="158"/>
      <c r="Z807" s="158"/>
      <c r="AA807" s="158"/>
      <c r="AB807" s="158"/>
      <c r="AC807" s="158"/>
    </row>
    <row r="808" spans="1:29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58"/>
      <c r="O808" s="158"/>
      <c r="P808" s="158"/>
      <c r="Q808" s="158"/>
      <c r="R808" s="158"/>
      <c r="S808" s="158"/>
      <c r="T808" s="158"/>
      <c r="U808" s="158"/>
      <c r="V808" s="158"/>
      <c r="W808" s="158"/>
      <c r="X808" s="158"/>
      <c r="Y808" s="158"/>
      <c r="Z808" s="158"/>
      <c r="AA808" s="158"/>
      <c r="AB808" s="158"/>
      <c r="AC808" s="158"/>
    </row>
    <row r="809" spans="1:29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58"/>
      <c r="O809" s="158"/>
      <c r="P809" s="158"/>
      <c r="Q809" s="158"/>
      <c r="R809" s="158"/>
      <c r="S809" s="158"/>
      <c r="T809" s="158"/>
      <c r="U809" s="158"/>
      <c r="V809" s="158"/>
      <c r="W809" s="158"/>
      <c r="X809" s="158"/>
      <c r="Y809" s="158"/>
      <c r="Z809" s="158"/>
      <c r="AA809" s="158"/>
      <c r="AB809" s="158"/>
      <c r="AC809" s="158"/>
    </row>
    <row r="810" spans="1:29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58"/>
      <c r="O810" s="158"/>
      <c r="P810" s="158"/>
      <c r="Q810" s="158"/>
      <c r="R810" s="158"/>
      <c r="S810" s="158"/>
      <c r="T810" s="158"/>
      <c r="U810" s="158"/>
      <c r="V810" s="158"/>
      <c r="W810" s="158"/>
      <c r="X810" s="158"/>
      <c r="Y810" s="158"/>
      <c r="Z810" s="158"/>
      <c r="AA810" s="158"/>
      <c r="AB810" s="158"/>
      <c r="AC810" s="158"/>
    </row>
    <row r="811" spans="1:29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58"/>
      <c r="O811" s="158"/>
      <c r="P811" s="158"/>
      <c r="Q811" s="158"/>
      <c r="R811" s="158"/>
      <c r="S811" s="158"/>
      <c r="T811" s="158"/>
      <c r="U811" s="158"/>
      <c r="V811" s="158"/>
      <c r="W811" s="158"/>
      <c r="X811" s="158"/>
      <c r="Y811" s="158"/>
      <c r="Z811" s="158"/>
      <c r="AA811" s="158"/>
      <c r="AB811" s="158"/>
      <c r="AC811" s="158"/>
    </row>
    <row r="812" spans="1:29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58"/>
      <c r="O812" s="158"/>
      <c r="P812" s="158"/>
      <c r="Q812" s="158"/>
      <c r="R812" s="158"/>
      <c r="S812" s="158"/>
      <c r="T812" s="158"/>
      <c r="U812" s="158"/>
      <c r="V812" s="158"/>
      <c r="W812" s="158"/>
      <c r="X812" s="158"/>
      <c r="Y812" s="158"/>
      <c r="Z812" s="158"/>
      <c r="AA812" s="158"/>
      <c r="AB812" s="158"/>
      <c r="AC812" s="158"/>
    </row>
    <row r="813" spans="1:29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58"/>
      <c r="O813" s="158"/>
      <c r="P813" s="158"/>
      <c r="Q813" s="158"/>
      <c r="R813" s="158"/>
      <c r="S813" s="158"/>
      <c r="T813" s="158"/>
      <c r="U813" s="158"/>
      <c r="V813" s="158"/>
      <c r="W813" s="158"/>
      <c r="X813" s="158"/>
      <c r="Y813" s="158"/>
      <c r="Z813" s="158"/>
      <c r="AA813" s="158"/>
      <c r="AB813" s="158"/>
      <c r="AC813" s="158"/>
    </row>
    <row r="814" spans="1:29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58"/>
      <c r="O814" s="158"/>
      <c r="P814" s="158"/>
      <c r="Q814" s="158"/>
      <c r="R814" s="158"/>
      <c r="S814" s="158"/>
      <c r="T814" s="158"/>
      <c r="U814" s="158"/>
      <c r="V814" s="158"/>
      <c r="W814" s="158"/>
      <c r="X814" s="158"/>
      <c r="Y814" s="158"/>
      <c r="Z814" s="158"/>
      <c r="AA814" s="158"/>
      <c r="AB814" s="158"/>
      <c r="AC814" s="158"/>
    </row>
    <row r="815" spans="1:29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58"/>
      <c r="O815" s="158"/>
      <c r="P815" s="158"/>
      <c r="Q815" s="158"/>
      <c r="R815" s="158"/>
      <c r="S815" s="158"/>
      <c r="T815" s="158"/>
      <c r="U815" s="158"/>
      <c r="V815" s="158"/>
      <c r="W815" s="158"/>
      <c r="X815" s="158"/>
      <c r="Y815" s="158"/>
      <c r="Z815" s="158"/>
      <c r="AA815" s="158"/>
      <c r="AB815" s="158"/>
      <c r="AC815" s="158"/>
    </row>
    <row r="816" spans="1:29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58"/>
      <c r="O816" s="158"/>
      <c r="P816" s="158"/>
      <c r="Q816" s="158"/>
      <c r="R816" s="158"/>
      <c r="S816" s="158"/>
      <c r="T816" s="158"/>
      <c r="U816" s="158"/>
      <c r="V816" s="158"/>
      <c r="W816" s="158"/>
      <c r="X816" s="158"/>
      <c r="Y816" s="158"/>
      <c r="Z816" s="158"/>
      <c r="AA816" s="158"/>
      <c r="AB816" s="158"/>
      <c r="AC816" s="158"/>
    </row>
    <row r="817" spans="1:29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58"/>
      <c r="O817" s="158"/>
      <c r="P817" s="158"/>
      <c r="Q817" s="158"/>
      <c r="R817" s="158"/>
      <c r="S817" s="158"/>
      <c r="T817" s="158"/>
      <c r="U817" s="158"/>
      <c r="V817" s="158"/>
      <c r="W817" s="158"/>
      <c r="X817" s="158"/>
      <c r="Y817" s="158"/>
      <c r="Z817" s="158"/>
      <c r="AA817" s="158"/>
      <c r="AB817" s="158"/>
      <c r="AC817" s="158"/>
    </row>
    <row r="818" spans="1:29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58"/>
      <c r="O818" s="158"/>
      <c r="P818" s="158"/>
      <c r="Q818" s="158"/>
      <c r="R818" s="158"/>
      <c r="S818" s="158"/>
      <c r="T818" s="158"/>
      <c r="U818" s="158"/>
      <c r="V818" s="158"/>
      <c r="W818" s="158"/>
      <c r="X818" s="158"/>
      <c r="Y818" s="158"/>
      <c r="Z818" s="158"/>
      <c r="AA818" s="158"/>
      <c r="AB818" s="158"/>
      <c r="AC818" s="158"/>
    </row>
    <row r="819" spans="1:29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58"/>
      <c r="O819" s="158"/>
      <c r="P819" s="158"/>
      <c r="Q819" s="158"/>
      <c r="R819" s="158"/>
      <c r="S819" s="158"/>
      <c r="T819" s="158"/>
      <c r="U819" s="158"/>
      <c r="V819" s="158"/>
      <c r="W819" s="158"/>
      <c r="X819" s="158"/>
      <c r="Y819" s="158"/>
      <c r="Z819" s="158"/>
      <c r="AA819" s="158"/>
      <c r="AB819" s="158"/>
      <c r="AC819" s="158"/>
    </row>
    <row r="820" spans="1:29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58"/>
      <c r="O820" s="158"/>
      <c r="P820" s="158"/>
      <c r="Q820" s="158"/>
      <c r="R820" s="158"/>
      <c r="S820" s="158"/>
      <c r="T820" s="158"/>
      <c r="U820" s="158"/>
      <c r="V820" s="158"/>
      <c r="W820" s="158"/>
      <c r="X820" s="158"/>
      <c r="Y820" s="158"/>
      <c r="Z820" s="158"/>
      <c r="AA820" s="158"/>
      <c r="AB820" s="158"/>
      <c r="AC820" s="158"/>
    </row>
    <row r="821" spans="1:29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58"/>
      <c r="O821" s="158"/>
      <c r="P821" s="158"/>
      <c r="Q821" s="158"/>
      <c r="R821" s="158"/>
      <c r="S821" s="158"/>
      <c r="T821" s="158"/>
      <c r="U821" s="158"/>
      <c r="V821" s="158"/>
      <c r="W821" s="158"/>
      <c r="X821" s="158"/>
      <c r="Y821" s="158"/>
      <c r="Z821" s="158"/>
      <c r="AA821" s="158"/>
      <c r="AB821" s="158"/>
      <c r="AC821" s="158"/>
    </row>
    <row r="822" spans="1:29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58"/>
      <c r="O822" s="158"/>
      <c r="P822" s="158"/>
      <c r="Q822" s="158"/>
      <c r="R822" s="158"/>
      <c r="S822" s="158"/>
      <c r="T822" s="158"/>
      <c r="U822" s="158"/>
      <c r="V822" s="158"/>
      <c r="W822" s="158"/>
      <c r="X822" s="158"/>
      <c r="Y822" s="158"/>
      <c r="Z822" s="158"/>
      <c r="AA822" s="158"/>
      <c r="AB822" s="158"/>
      <c r="AC822" s="158"/>
    </row>
    <row r="823" spans="1:29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58"/>
      <c r="O823" s="158"/>
      <c r="P823" s="158"/>
      <c r="Q823" s="158"/>
      <c r="R823" s="158"/>
      <c r="S823" s="158"/>
      <c r="T823" s="158"/>
      <c r="U823" s="158"/>
      <c r="V823" s="158"/>
      <c r="W823" s="158"/>
      <c r="X823" s="158"/>
      <c r="Y823" s="158"/>
      <c r="Z823" s="158"/>
      <c r="AA823" s="158"/>
      <c r="AB823" s="158"/>
      <c r="AC823" s="158"/>
    </row>
    <row r="824" spans="1:29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58"/>
      <c r="O824" s="158"/>
      <c r="P824" s="158"/>
      <c r="Q824" s="158"/>
      <c r="R824" s="158"/>
      <c r="S824" s="158"/>
      <c r="T824" s="158"/>
      <c r="U824" s="158"/>
      <c r="V824" s="158"/>
      <c r="W824" s="158"/>
      <c r="X824" s="158"/>
      <c r="Y824" s="158"/>
      <c r="Z824" s="158"/>
      <c r="AA824" s="158"/>
      <c r="AB824" s="158"/>
      <c r="AC824" s="158"/>
    </row>
    <row r="825" spans="1:29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58"/>
      <c r="O825" s="158"/>
      <c r="P825" s="158"/>
      <c r="Q825" s="158"/>
      <c r="R825" s="158"/>
      <c r="S825" s="158"/>
      <c r="T825" s="158"/>
      <c r="U825" s="158"/>
      <c r="V825" s="158"/>
      <c r="W825" s="158"/>
      <c r="X825" s="158"/>
      <c r="Y825" s="158"/>
      <c r="Z825" s="158"/>
      <c r="AA825" s="158"/>
      <c r="AB825" s="158"/>
      <c r="AC825" s="158"/>
    </row>
    <row r="826" spans="1:29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58"/>
      <c r="O826" s="158"/>
      <c r="P826" s="158"/>
      <c r="Q826" s="158"/>
      <c r="R826" s="158"/>
      <c r="S826" s="158"/>
      <c r="T826" s="158"/>
      <c r="U826" s="158"/>
      <c r="V826" s="158"/>
      <c r="W826" s="158"/>
      <c r="X826" s="158"/>
      <c r="Y826" s="158"/>
      <c r="Z826" s="158"/>
      <c r="AA826" s="158"/>
      <c r="AB826" s="158"/>
      <c r="AC826" s="158"/>
    </row>
    <row r="827" spans="1:29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58"/>
      <c r="O827" s="158"/>
      <c r="P827" s="158"/>
      <c r="Q827" s="158"/>
      <c r="R827" s="158"/>
      <c r="S827" s="158"/>
      <c r="T827" s="158"/>
      <c r="U827" s="158"/>
      <c r="V827" s="158"/>
      <c r="W827" s="158"/>
      <c r="X827" s="158"/>
      <c r="Y827" s="158"/>
      <c r="Z827" s="158"/>
      <c r="AA827" s="158"/>
      <c r="AB827" s="158"/>
      <c r="AC827" s="158"/>
    </row>
    <row r="828" spans="1:29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58"/>
      <c r="O828" s="158"/>
      <c r="P828" s="158"/>
      <c r="Q828" s="158"/>
      <c r="R828" s="158"/>
      <c r="S828" s="158"/>
      <c r="T828" s="158"/>
      <c r="U828" s="158"/>
      <c r="V828" s="158"/>
      <c r="W828" s="158"/>
      <c r="X828" s="158"/>
      <c r="Y828" s="158"/>
      <c r="Z828" s="158"/>
      <c r="AA828" s="158"/>
      <c r="AB828" s="158"/>
      <c r="AC828" s="158"/>
    </row>
    <row r="829" spans="1:29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58"/>
      <c r="O829" s="158"/>
      <c r="P829" s="158"/>
      <c r="Q829" s="158"/>
      <c r="R829" s="158"/>
      <c r="S829" s="158"/>
      <c r="T829" s="158"/>
      <c r="U829" s="158"/>
      <c r="V829" s="158"/>
      <c r="W829" s="158"/>
      <c r="X829" s="158"/>
      <c r="Y829" s="158"/>
      <c r="Z829" s="158"/>
      <c r="AA829" s="158"/>
      <c r="AB829" s="158"/>
      <c r="AC829" s="158"/>
    </row>
    <row r="830" spans="1:29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58"/>
      <c r="O830" s="158"/>
      <c r="P830" s="158"/>
      <c r="Q830" s="158"/>
      <c r="R830" s="158"/>
      <c r="S830" s="158"/>
      <c r="T830" s="158"/>
      <c r="U830" s="158"/>
      <c r="V830" s="158"/>
      <c r="W830" s="158"/>
      <c r="X830" s="158"/>
      <c r="Y830" s="158"/>
      <c r="Z830" s="158"/>
      <c r="AA830" s="158"/>
      <c r="AB830" s="158"/>
      <c r="AC830" s="158"/>
    </row>
    <row r="831" spans="1:29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58"/>
      <c r="O831" s="158"/>
      <c r="P831" s="158"/>
      <c r="Q831" s="158"/>
      <c r="R831" s="158"/>
      <c r="S831" s="158"/>
      <c r="T831" s="158"/>
      <c r="U831" s="158"/>
      <c r="V831" s="158"/>
      <c r="W831" s="158"/>
      <c r="X831" s="158"/>
      <c r="Y831" s="158"/>
      <c r="Z831" s="158"/>
      <c r="AA831" s="158"/>
      <c r="AB831" s="158"/>
      <c r="AC831" s="158"/>
    </row>
    <row r="832" spans="1:29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58"/>
      <c r="O832" s="158"/>
      <c r="P832" s="158"/>
      <c r="Q832" s="158"/>
      <c r="R832" s="158"/>
      <c r="S832" s="158"/>
      <c r="T832" s="158"/>
      <c r="U832" s="158"/>
      <c r="V832" s="158"/>
      <c r="W832" s="158"/>
      <c r="X832" s="158"/>
      <c r="Y832" s="158"/>
      <c r="Z832" s="158"/>
      <c r="AA832" s="158"/>
      <c r="AB832" s="158"/>
      <c r="AC832" s="158"/>
    </row>
    <row r="833" spans="1:29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58"/>
      <c r="O833" s="158"/>
      <c r="P833" s="158"/>
      <c r="Q833" s="158"/>
      <c r="R833" s="158"/>
      <c r="S833" s="158"/>
      <c r="T833" s="158"/>
      <c r="U833" s="158"/>
      <c r="V833" s="158"/>
      <c r="W833" s="158"/>
      <c r="X833" s="158"/>
      <c r="Y833" s="158"/>
      <c r="Z833" s="158"/>
      <c r="AA833" s="158"/>
      <c r="AB833" s="158"/>
      <c r="AC833" s="158"/>
    </row>
    <row r="834" spans="1:29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58"/>
      <c r="O834" s="158"/>
      <c r="P834" s="158"/>
      <c r="Q834" s="158"/>
      <c r="R834" s="158"/>
      <c r="S834" s="158"/>
      <c r="T834" s="158"/>
      <c r="U834" s="158"/>
      <c r="V834" s="158"/>
      <c r="W834" s="158"/>
      <c r="X834" s="158"/>
      <c r="Y834" s="158"/>
      <c r="Z834" s="158"/>
      <c r="AA834" s="158"/>
      <c r="AB834" s="158"/>
      <c r="AC834" s="158"/>
    </row>
    <row r="835" spans="1:29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58"/>
      <c r="O835" s="158"/>
      <c r="P835" s="158"/>
      <c r="Q835" s="158"/>
      <c r="R835" s="158"/>
      <c r="S835" s="158"/>
      <c r="T835" s="158"/>
      <c r="U835" s="158"/>
      <c r="V835" s="158"/>
      <c r="W835" s="158"/>
      <c r="X835" s="158"/>
      <c r="Y835" s="158"/>
      <c r="Z835" s="158"/>
      <c r="AA835" s="158"/>
      <c r="AB835" s="158"/>
      <c r="AC835" s="158"/>
    </row>
    <row r="836" spans="1:29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58"/>
      <c r="O836" s="158"/>
      <c r="P836" s="158"/>
      <c r="Q836" s="158"/>
      <c r="R836" s="158"/>
      <c r="S836" s="158"/>
      <c r="T836" s="158"/>
      <c r="U836" s="158"/>
      <c r="V836" s="158"/>
      <c r="W836" s="158"/>
      <c r="X836" s="158"/>
      <c r="Y836" s="158"/>
      <c r="Z836" s="158"/>
      <c r="AA836" s="158"/>
      <c r="AB836" s="158"/>
      <c r="AC836" s="158"/>
    </row>
    <row r="837" spans="1:29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58"/>
      <c r="O837" s="158"/>
      <c r="P837" s="158"/>
      <c r="Q837" s="158"/>
      <c r="R837" s="158"/>
      <c r="S837" s="158"/>
      <c r="T837" s="158"/>
      <c r="U837" s="158"/>
      <c r="V837" s="158"/>
      <c r="W837" s="158"/>
      <c r="X837" s="158"/>
      <c r="Y837" s="158"/>
      <c r="Z837" s="158"/>
      <c r="AA837" s="158"/>
      <c r="AB837" s="158"/>
      <c r="AC837" s="158"/>
    </row>
    <row r="838" spans="1:29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58"/>
      <c r="O838" s="158"/>
      <c r="P838" s="158"/>
      <c r="Q838" s="158"/>
      <c r="R838" s="158"/>
      <c r="S838" s="158"/>
      <c r="T838" s="158"/>
      <c r="U838" s="158"/>
      <c r="V838" s="158"/>
      <c r="W838" s="158"/>
      <c r="X838" s="158"/>
      <c r="Y838" s="158"/>
      <c r="Z838" s="158"/>
      <c r="AA838" s="158"/>
      <c r="AB838" s="158"/>
      <c r="AC838" s="158"/>
    </row>
    <row r="839" spans="1:29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58"/>
      <c r="O839" s="158"/>
      <c r="P839" s="158"/>
      <c r="Q839" s="158"/>
      <c r="R839" s="158"/>
      <c r="S839" s="158"/>
      <c r="T839" s="158"/>
      <c r="U839" s="158"/>
      <c r="V839" s="158"/>
      <c r="W839" s="158"/>
      <c r="X839" s="158"/>
      <c r="Y839" s="158"/>
      <c r="Z839" s="158"/>
      <c r="AA839" s="158"/>
      <c r="AB839" s="158"/>
      <c r="AC839" s="158"/>
    </row>
    <row r="840" spans="1:29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58"/>
      <c r="O840" s="158"/>
      <c r="P840" s="158"/>
      <c r="Q840" s="158"/>
      <c r="R840" s="158"/>
      <c r="S840" s="158"/>
      <c r="T840" s="158"/>
      <c r="U840" s="158"/>
      <c r="V840" s="158"/>
      <c r="W840" s="158"/>
      <c r="X840" s="158"/>
      <c r="Y840" s="158"/>
      <c r="Z840" s="158"/>
      <c r="AA840" s="158"/>
      <c r="AB840" s="158"/>
      <c r="AC840" s="158"/>
    </row>
    <row r="841" spans="1:29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58"/>
      <c r="O841" s="158"/>
      <c r="P841" s="158"/>
      <c r="Q841" s="158"/>
      <c r="R841" s="158"/>
      <c r="S841" s="158"/>
      <c r="T841" s="158"/>
      <c r="U841" s="158"/>
      <c r="V841" s="158"/>
      <c r="W841" s="158"/>
      <c r="X841" s="158"/>
      <c r="Y841" s="158"/>
      <c r="Z841" s="158"/>
      <c r="AA841" s="158"/>
      <c r="AB841" s="158"/>
      <c r="AC841" s="158"/>
    </row>
    <row r="842" spans="1:29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58"/>
      <c r="O842" s="158"/>
      <c r="P842" s="158"/>
      <c r="Q842" s="158"/>
      <c r="R842" s="158"/>
      <c r="S842" s="158"/>
      <c r="T842" s="158"/>
      <c r="U842" s="158"/>
      <c r="V842" s="158"/>
      <c r="W842" s="158"/>
      <c r="X842" s="158"/>
      <c r="Y842" s="158"/>
      <c r="Z842" s="158"/>
      <c r="AA842" s="158"/>
      <c r="AB842" s="158"/>
      <c r="AC842" s="158"/>
    </row>
    <row r="843" spans="1:29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58"/>
      <c r="O843" s="158"/>
      <c r="P843" s="158"/>
      <c r="Q843" s="158"/>
      <c r="R843" s="158"/>
      <c r="S843" s="158"/>
      <c r="T843" s="158"/>
      <c r="U843" s="158"/>
      <c r="V843" s="158"/>
      <c r="W843" s="158"/>
      <c r="X843" s="158"/>
      <c r="Y843" s="158"/>
      <c r="Z843" s="158"/>
      <c r="AA843" s="158"/>
      <c r="AB843" s="158"/>
      <c r="AC843" s="158"/>
    </row>
    <row r="844" spans="1:29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58"/>
      <c r="O844" s="158"/>
      <c r="P844" s="158"/>
      <c r="Q844" s="158"/>
      <c r="R844" s="158"/>
      <c r="S844" s="158"/>
      <c r="T844" s="158"/>
      <c r="U844" s="158"/>
      <c r="V844" s="158"/>
      <c r="W844" s="158"/>
      <c r="X844" s="158"/>
      <c r="Y844" s="158"/>
      <c r="Z844" s="158"/>
      <c r="AA844" s="158"/>
      <c r="AB844" s="158"/>
      <c r="AC844" s="158"/>
    </row>
    <row r="845" spans="1:29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58"/>
      <c r="O845" s="158"/>
      <c r="P845" s="158"/>
      <c r="Q845" s="158"/>
      <c r="R845" s="158"/>
      <c r="S845" s="158"/>
      <c r="T845" s="158"/>
      <c r="U845" s="158"/>
      <c r="V845" s="158"/>
      <c r="W845" s="158"/>
      <c r="X845" s="158"/>
      <c r="Y845" s="158"/>
      <c r="Z845" s="158"/>
      <c r="AA845" s="158"/>
      <c r="AB845" s="158"/>
      <c r="AC845" s="158"/>
    </row>
    <row r="846" spans="1:29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58"/>
      <c r="O846" s="158"/>
      <c r="P846" s="158"/>
      <c r="Q846" s="158"/>
      <c r="R846" s="158"/>
      <c r="S846" s="158"/>
      <c r="T846" s="158"/>
      <c r="U846" s="158"/>
      <c r="V846" s="158"/>
      <c r="W846" s="158"/>
      <c r="X846" s="158"/>
      <c r="Y846" s="158"/>
      <c r="Z846" s="158"/>
      <c r="AA846" s="158"/>
      <c r="AB846" s="158"/>
      <c r="AC846" s="158"/>
    </row>
    <row r="847" spans="1:29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58"/>
      <c r="O847" s="158"/>
      <c r="P847" s="158"/>
      <c r="Q847" s="158"/>
      <c r="R847" s="158"/>
      <c r="S847" s="158"/>
      <c r="T847" s="158"/>
      <c r="U847" s="158"/>
      <c r="V847" s="158"/>
      <c r="W847" s="158"/>
      <c r="X847" s="158"/>
      <c r="Y847" s="158"/>
      <c r="Z847" s="158"/>
      <c r="AA847" s="158"/>
      <c r="AB847" s="158"/>
      <c r="AC847" s="158"/>
    </row>
    <row r="848" spans="1:29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58"/>
      <c r="O848" s="158"/>
      <c r="P848" s="158"/>
      <c r="Q848" s="158"/>
      <c r="R848" s="158"/>
      <c r="S848" s="158"/>
      <c r="T848" s="158"/>
      <c r="U848" s="158"/>
      <c r="V848" s="158"/>
      <c r="W848" s="158"/>
      <c r="X848" s="158"/>
      <c r="Y848" s="158"/>
      <c r="Z848" s="158"/>
      <c r="AA848" s="158"/>
      <c r="AB848" s="158"/>
      <c r="AC848" s="158"/>
    </row>
    <row r="849" spans="1:29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58"/>
      <c r="O849" s="158"/>
      <c r="P849" s="158"/>
      <c r="Q849" s="158"/>
      <c r="R849" s="158"/>
      <c r="S849" s="158"/>
      <c r="T849" s="158"/>
      <c r="U849" s="158"/>
      <c r="V849" s="158"/>
      <c r="W849" s="158"/>
      <c r="X849" s="158"/>
      <c r="Y849" s="158"/>
      <c r="Z849" s="158"/>
      <c r="AA849" s="158"/>
      <c r="AB849" s="158"/>
      <c r="AC849" s="158"/>
    </row>
    <row r="850" spans="1:29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58"/>
      <c r="O850" s="158"/>
      <c r="P850" s="158"/>
      <c r="Q850" s="158"/>
      <c r="R850" s="158"/>
      <c r="S850" s="158"/>
      <c r="T850" s="158"/>
      <c r="U850" s="158"/>
      <c r="V850" s="158"/>
      <c r="W850" s="158"/>
      <c r="X850" s="158"/>
      <c r="Y850" s="158"/>
      <c r="Z850" s="158"/>
      <c r="AA850" s="158"/>
      <c r="AB850" s="158"/>
      <c r="AC850" s="158"/>
    </row>
    <row r="851" spans="1:29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58"/>
      <c r="O851" s="158"/>
      <c r="P851" s="158"/>
      <c r="Q851" s="158"/>
      <c r="R851" s="158"/>
      <c r="S851" s="158"/>
      <c r="T851" s="158"/>
      <c r="U851" s="158"/>
      <c r="V851" s="158"/>
      <c r="W851" s="158"/>
      <c r="X851" s="158"/>
      <c r="Y851" s="158"/>
      <c r="Z851" s="158"/>
      <c r="AA851" s="158"/>
      <c r="AB851" s="158"/>
      <c r="AC851" s="158"/>
    </row>
    <row r="852" spans="1:29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58"/>
      <c r="O852" s="158"/>
      <c r="P852" s="158"/>
      <c r="Q852" s="158"/>
      <c r="R852" s="158"/>
      <c r="S852" s="158"/>
      <c r="T852" s="158"/>
      <c r="U852" s="158"/>
      <c r="V852" s="158"/>
      <c r="W852" s="158"/>
      <c r="X852" s="158"/>
      <c r="Y852" s="158"/>
      <c r="Z852" s="158"/>
      <c r="AA852" s="158"/>
      <c r="AB852" s="158"/>
      <c r="AC852" s="158"/>
    </row>
    <row r="853" spans="1:29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58"/>
      <c r="O853" s="158"/>
      <c r="P853" s="158"/>
      <c r="Q853" s="158"/>
      <c r="R853" s="158"/>
      <c r="S853" s="158"/>
      <c r="T853" s="158"/>
      <c r="U853" s="158"/>
      <c r="V853" s="158"/>
      <c r="W853" s="158"/>
      <c r="X853" s="158"/>
      <c r="Y853" s="158"/>
      <c r="Z853" s="158"/>
      <c r="AA853" s="158"/>
      <c r="AB853" s="158"/>
      <c r="AC853" s="158"/>
    </row>
    <row r="854" spans="1:29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58"/>
      <c r="O854" s="158"/>
      <c r="P854" s="158"/>
      <c r="Q854" s="158"/>
      <c r="R854" s="158"/>
      <c r="S854" s="158"/>
      <c r="T854" s="158"/>
      <c r="U854" s="158"/>
      <c r="V854" s="158"/>
      <c r="W854" s="158"/>
      <c r="X854" s="158"/>
      <c r="Y854" s="158"/>
      <c r="Z854" s="158"/>
      <c r="AA854" s="158"/>
      <c r="AB854" s="158"/>
      <c r="AC854" s="158"/>
    </row>
    <row r="855" spans="1:29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58"/>
      <c r="O855" s="158"/>
      <c r="P855" s="158"/>
      <c r="Q855" s="158"/>
      <c r="R855" s="158"/>
      <c r="S855" s="158"/>
      <c r="T855" s="158"/>
      <c r="U855" s="158"/>
      <c r="V855" s="158"/>
      <c r="W855" s="158"/>
      <c r="X855" s="158"/>
      <c r="Y855" s="158"/>
      <c r="Z855" s="158"/>
      <c r="AA855" s="158"/>
      <c r="AB855" s="158"/>
      <c r="AC855" s="158"/>
    </row>
    <row r="856" spans="1:29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58"/>
      <c r="O856" s="158"/>
      <c r="P856" s="158"/>
      <c r="Q856" s="158"/>
      <c r="R856" s="158"/>
      <c r="S856" s="158"/>
      <c r="T856" s="158"/>
      <c r="U856" s="158"/>
      <c r="V856" s="158"/>
      <c r="W856" s="158"/>
      <c r="X856" s="158"/>
      <c r="Y856" s="158"/>
      <c r="Z856" s="158"/>
      <c r="AA856" s="158"/>
      <c r="AB856" s="158"/>
      <c r="AC856" s="158"/>
    </row>
    <row r="857" spans="1:29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58"/>
      <c r="O857" s="158"/>
      <c r="P857" s="158"/>
      <c r="Q857" s="158"/>
      <c r="R857" s="158"/>
      <c r="S857" s="158"/>
      <c r="T857" s="158"/>
      <c r="U857" s="158"/>
      <c r="V857" s="158"/>
      <c r="W857" s="158"/>
      <c r="X857" s="158"/>
      <c r="Y857" s="158"/>
      <c r="Z857" s="158"/>
      <c r="AA857" s="158"/>
      <c r="AB857" s="158"/>
      <c r="AC857" s="158"/>
    </row>
    <row r="858" spans="1:29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58"/>
      <c r="O858" s="158"/>
      <c r="P858" s="158"/>
      <c r="Q858" s="158"/>
      <c r="R858" s="158"/>
      <c r="S858" s="158"/>
      <c r="T858" s="158"/>
      <c r="U858" s="158"/>
      <c r="V858" s="158"/>
      <c r="W858" s="158"/>
      <c r="X858" s="158"/>
      <c r="Y858" s="158"/>
      <c r="Z858" s="158"/>
      <c r="AA858" s="158"/>
      <c r="AB858" s="158"/>
      <c r="AC858" s="158"/>
    </row>
    <row r="859" spans="1:29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58"/>
      <c r="O859" s="158"/>
      <c r="P859" s="158"/>
      <c r="Q859" s="158"/>
      <c r="R859" s="158"/>
      <c r="S859" s="158"/>
      <c r="T859" s="158"/>
      <c r="U859" s="158"/>
      <c r="V859" s="158"/>
      <c r="W859" s="158"/>
      <c r="X859" s="158"/>
      <c r="Y859" s="158"/>
      <c r="Z859" s="158"/>
      <c r="AA859" s="158"/>
      <c r="AB859" s="158"/>
      <c r="AC859" s="158"/>
    </row>
    <row r="860" spans="1:29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58"/>
      <c r="O860" s="158"/>
      <c r="P860" s="158"/>
      <c r="Q860" s="158"/>
      <c r="R860" s="158"/>
      <c r="S860" s="158"/>
      <c r="T860" s="158"/>
      <c r="U860" s="158"/>
      <c r="V860" s="158"/>
      <c r="W860" s="158"/>
      <c r="X860" s="158"/>
      <c r="Y860" s="158"/>
      <c r="Z860" s="158"/>
      <c r="AA860" s="158"/>
      <c r="AB860" s="158"/>
      <c r="AC860" s="158"/>
    </row>
    <row r="861" spans="1:29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58"/>
      <c r="O861" s="158"/>
      <c r="P861" s="158"/>
      <c r="Q861" s="158"/>
      <c r="R861" s="158"/>
      <c r="S861" s="158"/>
      <c r="T861" s="158"/>
      <c r="U861" s="158"/>
      <c r="V861" s="158"/>
      <c r="W861" s="158"/>
      <c r="X861" s="158"/>
      <c r="Y861" s="158"/>
      <c r="Z861" s="158"/>
      <c r="AA861" s="158"/>
      <c r="AB861" s="158"/>
      <c r="AC861" s="158"/>
    </row>
    <row r="862" spans="1:29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58"/>
      <c r="O862" s="158"/>
      <c r="P862" s="158"/>
      <c r="Q862" s="158"/>
      <c r="R862" s="158"/>
      <c r="S862" s="158"/>
      <c r="T862" s="158"/>
      <c r="U862" s="158"/>
      <c r="V862" s="158"/>
      <c r="W862" s="158"/>
      <c r="X862" s="158"/>
      <c r="Y862" s="158"/>
      <c r="Z862" s="158"/>
      <c r="AA862" s="158"/>
      <c r="AB862" s="158"/>
      <c r="AC862" s="158"/>
    </row>
    <row r="863" spans="1:29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58"/>
      <c r="O863" s="158"/>
      <c r="P863" s="158"/>
      <c r="Q863" s="158"/>
      <c r="R863" s="158"/>
      <c r="S863" s="158"/>
      <c r="T863" s="158"/>
      <c r="U863" s="158"/>
      <c r="V863" s="158"/>
      <c r="W863" s="158"/>
      <c r="X863" s="158"/>
      <c r="Y863" s="158"/>
      <c r="Z863" s="158"/>
      <c r="AA863" s="158"/>
      <c r="AB863" s="158"/>
      <c r="AC863" s="158"/>
    </row>
    <row r="864" spans="1:29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58"/>
      <c r="O864" s="158"/>
      <c r="P864" s="158"/>
      <c r="Q864" s="158"/>
      <c r="R864" s="158"/>
      <c r="S864" s="158"/>
      <c r="T864" s="158"/>
      <c r="U864" s="158"/>
      <c r="V864" s="158"/>
      <c r="W864" s="158"/>
      <c r="X864" s="158"/>
      <c r="Y864" s="158"/>
      <c r="Z864" s="158"/>
      <c r="AA864" s="158"/>
      <c r="AB864" s="158"/>
      <c r="AC864" s="158"/>
    </row>
    <row r="865" spans="1:29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58"/>
      <c r="O865" s="158"/>
      <c r="P865" s="158"/>
      <c r="Q865" s="158"/>
      <c r="R865" s="158"/>
      <c r="S865" s="158"/>
      <c r="T865" s="158"/>
      <c r="U865" s="158"/>
      <c r="V865" s="158"/>
      <c r="W865" s="158"/>
      <c r="X865" s="158"/>
      <c r="Y865" s="158"/>
      <c r="Z865" s="158"/>
      <c r="AA865" s="158"/>
      <c r="AB865" s="158"/>
      <c r="AC865" s="158"/>
    </row>
    <row r="866" spans="1:29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58"/>
      <c r="O866" s="158"/>
      <c r="P866" s="158"/>
      <c r="Q866" s="158"/>
      <c r="R866" s="158"/>
      <c r="S866" s="158"/>
      <c r="T866" s="158"/>
      <c r="U866" s="158"/>
      <c r="V866" s="158"/>
      <c r="W866" s="158"/>
      <c r="X866" s="158"/>
      <c r="Y866" s="158"/>
      <c r="Z866" s="158"/>
      <c r="AA866" s="158"/>
      <c r="AB866" s="158"/>
      <c r="AC866" s="158"/>
    </row>
    <row r="867" spans="1:29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58"/>
      <c r="O867" s="158"/>
      <c r="P867" s="158"/>
      <c r="Q867" s="158"/>
      <c r="R867" s="158"/>
      <c r="S867" s="158"/>
      <c r="T867" s="158"/>
      <c r="U867" s="158"/>
      <c r="V867" s="158"/>
      <c r="W867" s="158"/>
      <c r="X867" s="158"/>
      <c r="Y867" s="158"/>
      <c r="Z867" s="158"/>
      <c r="AA867" s="158"/>
      <c r="AB867" s="158"/>
      <c r="AC867" s="158"/>
    </row>
    <row r="868" spans="1:29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58"/>
      <c r="O868" s="158"/>
      <c r="P868" s="158"/>
      <c r="Q868" s="158"/>
      <c r="R868" s="158"/>
      <c r="S868" s="158"/>
      <c r="T868" s="158"/>
      <c r="U868" s="158"/>
      <c r="V868" s="158"/>
      <c r="W868" s="158"/>
      <c r="X868" s="158"/>
      <c r="Y868" s="158"/>
      <c r="Z868" s="158"/>
      <c r="AA868" s="158"/>
      <c r="AB868" s="158"/>
      <c r="AC868" s="158"/>
    </row>
    <row r="869" spans="1:29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58"/>
      <c r="O869" s="158"/>
      <c r="P869" s="158"/>
      <c r="Q869" s="158"/>
      <c r="R869" s="158"/>
      <c r="S869" s="158"/>
      <c r="T869" s="158"/>
      <c r="U869" s="158"/>
      <c r="V869" s="158"/>
      <c r="W869" s="158"/>
      <c r="X869" s="158"/>
      <c r="Y869" s="158"/>
      <c r="Z869" s="158"/>
      <c r="AA869" s="158"/>
      <c r="AB869" s="158"/>
      <c r="AC869" s="158"/>
    </row>
    <row r="870" spans="1:29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58"/>
      <c r="O870" s="158"/>
      <c r="P870" s="158"/>
      <c r="Q870" s="158"/>
      <c r="R870" s="158"/>
      <c r="S870" s="158"/>
      <c r="T870" s="158"/>
      <c r="U870" s="158"/>
      <c r="V870" s="158"/>
      <c r="W870" s="158"/>
      <c r="X870" s="158"/>
      <c r="Y870" s="158"/>
      <c r="Z870" s="158"/>
      <c r="AA870" s="158"/>
      <c r="AB870" s="158"/>
      <c r="AC870" s="158"/>
    </row>
    <row r="871" spans="1:29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58"/>
      <c r="O871" s="158"/>
      <c r="P871" s="158"/>
      <c r="Q871" s="158"/>
      <c r="R871" s="158"/>
      <c r="S871" s="158"/>
      <c r="T871" s="158"/>
      <c r="U871" s="158"/>
      <c r="V871" s="158"/>
      <c r="W871" s="158"/>
      <c r="X871" s="158"/>
      <c r="Y871" s="158"/>
      <c r="Z871" s="158"/>
      <c r="AA871" s="158"/>
      <c r="AB871" s="158"/>
      <c r="AC871" s="158"/>
    </row>
    <row r="872" spans="1:29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58"/>
      <c r="O872" s="158"/>
      <c r="P872" s="158"/>
      <c r="Q872" s="158"/>
      <c r="R872" s="158"/>
      <c r="S872" s="158"/>
      <c r="T872" s="158"/>
      <c r="U872" s="158"/>
      <c r="V872" s="158"/>
      <c r="W872" s="158"/>
      <c r="X872" s="158"/>
      <c r="Y872" s="158"/>
      <c r="Z872" s="158"/>
      <c r="AA872" s="158"/>
      <c r="AB872" s="158"/>
      <c r="AC872" s="158"/>
    </row>
    <row r="873" spans="1:29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58"/>
      <c r="O873" s="158"/>
      <c r="P873" s="158"/>
      <c r="Q873" s="158"/>
      <c r="R873" s="158"/>
      <c r="S873" s="158"/>
      <c r="T873" s="158"/>
      <c r="U873" s="158"/>
      <c r="V873" s="158"/>
      <c r="W873" s="158"/>
      <c r="X873" s="158"/>
      <c r="Y873" s="158"/>
      <c r="Z873" s="158"/>
      <c r="AA873" s="158"/>
      <c r="AB873" s="158"/>
      <c r="AC873" s="158"/>
    </row>
    <row r="874" spans="1:29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58"/>
      <c r="O874" s="158"/>
      <c r="P874" s="158"/>
      <c r="Q874" s="158"/>
      <c r="R874" s="158"/>
      <c r="S874" s="158"/>
      <c r="T874" s="158"/>
      <c r="U874" s="158"/>
      <c r="V874" s="158"/>
      <c r="W874" s="158"/>
      <c r="X874" s="158"/>
      <c r="Y874" s="158"/>
      <c r="Z874" s="158"/>
      <c r="AA874" s="158"/>
      <c r="AB874" s="158"/>
      <c r="AC874" s="158"/>
    </row>
    <row r="875" spans="1:29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58"/>
      <c r="O875" s="158"/>
      <c r="P875" s="158"/>
      <c r="Q875" s="158"/>
      <c r="R875" s="158"/>
      <c r="S875" s="158"/>
      <c r="T875" s="158"/>
      <c r="U875" s="158"/>
      <c r="V875" s="158"/>
      <c r="W875" s="158"/>
      <c r="X875" s="158"/>
      <c r="Y875" s="158"/>
      <c r="Z875" s="158"/>
      <c r="AA875" s="158"/>
      <c r="AB875" s="158"/>
      <c r="AC875" s="158"/>
    </row>
    <row r="876" spans="1:29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58"/>
      <c r="O876" s="158"/>
      <c r="P876" s="158"/>
      <c r="Q876" s="158"/>
      <c r="R876" s="158"/>
      <c r="S876" s="158"/>
      <c r="T876" s="158"/>
      <c r="U876" s="158"/>
      <c r="V876" s="158"/>
      <c r="W876" s="158"/>
      <c r="X876" s="158"/>
      <c r="Y876" s="158"/>
      <c r="Z876" s="158"/>
      <c r="AA876" s="158"/>
      <c r="AB876" s="158"/>
      <c r="AC876" s="158"/>
    </row>
    <row r="877" spans="1:29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58"/>
      <c r="O877" s="158"/>
      <c r="P877" s="158"/>
      <c r="Q877" s="158"/>
      <c r="R877" s="158"/>
      <c r="S877" s="158"/>
      <c r="T877" s="158"/>
      <c r="U877" s="158"/>
      <c r="V877" s="158"/>
      <c r="W877" s="158"/>
      <c r="X877" s="158"/>
      <c r="Y877" s="158"/>
      <c r="Z877" s="158"/>
      <c r="AA877" s="158"/>
      <c r="AB877" s="158"/>
      <c r="AC877" s="158"/>
    </row>
    <row r="878" spans="1:29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58"/>
      <c r="O878" s="158"/>
      <c r="P878" s="158"/>
      <c r="Q878" s="158"/>
      <c r="R878" s="158"/>
      <c r="S878" s="158"/>
      <c r="T878" s="158"/>
      <c r="U878" s="158"/>
      <c r="V878" s="158"/>
      <c r="W878" s="158"/>
      <c r="X878" s="158"/>
      <c r="Y878" s="158"/>
      <c r="Z878" s="158"/>
      <c r="AA878" s="158"/>
      <c r="AB878" s="158"/>
      <c r="AC878" s="158"/>
    </row>
    <row r="879" spans="1:29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58"/>
      <c r="O879" s="158"/>
      <c r="P879" s="158"/>
      <c r="Q879" s="158"/>
      <c r="R879" s="158"/>
      <c r="S879" s="158"/>
      <c r="T879" s="158"/>
      <c r="U879" s="158"/>
      <c r="V879" s="158"/>
      <c r="W879" s="158"/>
      <c r="X879" s="158"/>
      <c r="Y879" s="158"/>
      <c r="Z879" s="158"/>
      <c r="AA879" s="158"/>
      <c r="AB879" s="158"/>
      <c r="AC879" s="158"/>
    </row>
    <row r="880" spans="1:29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58"/>
      <c r="O880" s="158"/>
      <c r="P880" s="158"/>
      <c r="Q880" s="158"/>
      <c r="R880" s="158"/>
      <c r="S880" s="158"/>
      <c r="T880" s="158"/>
      <c r="U880" s="158"/>
      <c r="V880" s="158"/>
      <c r="W880" s="158"/>
      <c r="X880" s="158"/>
      <c r="Y880" s="158"/>
      <c r="Z880" s="158"/>
      <c r="AA880" s="158"/>
      <c r="AB880" s="158"/>
      <c r="AC880" s="158"/>
    </row>
    <row r="881" spans="1:29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58"/>
      <c r="O881" s="158"/>
      <c r="P881" s="158"/>
      <c r="Q881" s="158"/>
      <c r="R881" s="158"/>
      <c r="S881" s="158"/>
      <c r="T881" s="158"/>
      <c r="U881" s="158"/>
      <c r="V881" s="158"/>
      <c r="W881" s="158"/>
      <c r="X881" s="158"/>
      <c r="Y881" s="158"/>
      <c r="Z881" s="158"/>
      <c r="AA881" s="158"/>
      <c r="AB881" s="158"/>
      <c r="AC881" s="158"/>
    </row>
    <row r="882" spans="1:29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58"/>
      <c r="O882" s="158"/>
      <c r="P882" s="158"/>
      <c r="Q882" s="158"/>
      <c r="R882" s="158"/>
      <c r="S882" s="158"/>
      <c r="T882" s="158"/>
      <c r="U882" s="158"/>
      <c r="V882" s="158"/>
      <c r="W882" s="158"/>
      <c r="X882" s="158"/>
      <c r="Y882" s="158"/>
      <c r="Z882" s="158"/>
      <c r="AA882" s="158"/>
      <c r="AB882" s="158"/>
      <c r="AC882" s="158"/>
    </row>
    <row r="883" spans="1:29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58"/>
      <c r="O883" s="158"/>
      <c r="P883" s="158"/>
      <c r="Q883" s="158"/>
      <c r="R883" s="158"/>
      <c r="S883" s="158"/>
      <c r="T883" s="158"/>
      <c r="U883" s="158"/>
      <c r="V883" s="158"/>
      <c r="W883" s="158"/>
      <c r="X883" s="158"/>
      <c r="Y883" s="158"/>
      <c r="Z883" s="158"/>
      <c r="AA883" s="158"/>
      <c r="AB883" s="158"/>
      <c r="AC883" s="158"/>
    </row>
    <row r="884" spans="1:29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58"/>
      <c r="O884" s="158"/>
      <c r="P884" s="158"/>
      <c r="Q884" s="158"/>
      <c r="R884" s="158"/>
      <c r="S884" s="158"/>
      <c r="T884" s="158"/>
      <c r="U884" s="158"/>
      <c r="V884" s="158"/>
      <c r="W884" s="158"/>
      <c r="X884" s="158"/>
      <c r="Y884" s="158"/>
      <c r="Z884" s="158"/>
      <c r="AA884" s="158"/>
      <c r="AB884" s="158"/>
      <c r="AC884" s="158"/>
    </row>
    <row r="885" spans="1:29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58"/>
      <c r="O885" s="158"/>
      <c r="P885" s="158"/>
      <c r="Q885" s="158"/>
      <c r="R885" s="158"/>
      <c r="S885" s="158"/>
      <c r="T885" s="158"/>
      <c r="U885" s="158"/>
      <c r="V885" s="158"/>
      <c r="W885" s="158"/>
      <c r="X885" s="158"/>
      <c r="Y885" s="158"/>
      <c r="Z885" s="158"/>
      <c r="AA885" s="158"/>
      <c r="AB885" s="158"/>
      <c r="AC885" s="158"/>
    </row>
    <row r="886" spans="1:29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58"/>
      <c r="O886" s="158"/>
      <c r="P886" s="158"/>
      <c r="Q886" s="158"/>
      <c r="R886" s="158"/>
      <c r="S886" s="158"/>
      <c r="T886" s="158"/>
      <c r="U886" s="158"/>
      <c r="V886" s="158"/>
      <c r="W886" s="158"/>
      <c r="X886" s="158"/>
      <c r="Y886" s="158"/>
      <c r="Z886" s="158"/>
      <c r="AA886" s="158"/>
      <c r="AB886" s="158"/>
      <c r="AC886" s="158"/>
    </row>
    <row r="887" spans="1:29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58"/>
      <c r="O887" s="158"/>
      <c r="P887" s="158"/>
      <c r="Q887" s="158"/>
      <c r="R887" s="158"/>
      <c r="S887" s="158"/>
      <c r="T887" s="158"/>
      <c r="U887" s="158"/>
      <c r="V887" s="158"/>
      <c r="W887" s="158"/>
      <c r="X887" s="158"/>
      <c r="Y887" s="158"/>
      <c r="Z887" s="158"/>
      <c r="AA887" s="158"/>
      <c r="AB887" s="158"/>
      <c r="AC887" s="158"/>
    </row>
    <row r="888" spans="1:29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58"/>
      <c r="O888" s="158"/>
      <c r="P888" s="158"/>
      <c r="Q888" s="158"/>
      <c r="R888" s="158"/>
      <c r="S888" s="158"/>
      <c r="T888" s="158"/>
      <c r="U888" s="158"/>
      <c r="V888" s="158"/>
      <c r="W888" s="158"/>
      <c r="X888" s="158"/>
      <c r="Y888" s="158"/>
      <c r="Z888" s="158"/>
      <c r="AA888" s="158"/>
      <c r="AB888" s="158"/>
      <c r="AC888" s="158"/>
    </row>
    <row r="889" spans="1:29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58"/>
      <c r="O889" s="158"/>
      <c r="P889" s="158"/>
      <c r="Q889" s="158"/>
      <c r="R889" s="158"/>
      <c r="S889" s="158"/>
      <c r="T889" s="158"/>
      <c r="U889" s="158"/>
      <c r="V889" s="158"/>
      <c r="W889" s="158"/>
      <c r="X889" s="158"/>
      <c r="Y889" s="158"/>
      <c r="Z889" s="158"/>
      <c r="AA889" s="158"/>
      <c r="AB889" s="158"/>
      <c r="AC889" s="158"/>
    </row>
    <row r="890" spans="1:29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58"/>
      <c r="O890" s="158"/>
      <c r="P890" s="158"/>
      <c r="Q890" s="158"/>
      <c r="R890" s="158"/>
      <c r="S890" s="158"/>
      <c r="T890" s="158"/>
      <c r="U890" s="158"/>
      <c r="V890" s="158"/>
      <c r="W890" s="158"/>
      <c r="X890" s="158"/>
      <c r="Y890" s="158"/>
      <c r="Z890" s="158"/>
      <c r="AA890" s="158"/>
      <c r="AB890" s="158"/>
      <c r="AC890" s="158"/>
    </row>
    <row r="891" spans="1:29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58"/>
      <c r="O891" s="158"/>
      <c r="P891" s="158"/>
      <c r="Q891" s="158"/>
      <c r="R891" s="158"/>
      <c r="S891" s="158"/>
      <c r="T891" s="158"/>
      <c r="U891" s="158"/>
      <c r="V891" s="158"/>
      <c r="W891" s="158"/>
      <c r="X891" s="158"/>
      <c r="Y891" s="158"/>
      <c r="Z891" s="158"/>
      <c r="AA891" s="158"/>
      <c r="AB891" s="158"/>
      <c r="AC891" s="158"/>
    </row>
    <row r="892" spans="1:29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58"/>
      <c r="O892" s="158"/>
      <c r="P892" s="158"/>
      <c r="Q892" s="158"/>
      <c r="R892" s="158"/>
      <c r="S892" s="158"/>
      <c r="T892" s="158"/>
      <c r="U892" s="158"/>
      <c r="V892" s="158"/>
      <c r="W892" s="158"/>
      <c r="X892" s="158"/>
      <c r="Y892" s="158"/>
      <c r="Z892" s="158"/>
      <c r="AA892" s="158"/>
      <c r="AB892" s="158"/>
      <c r="AC892" s="158"/>
    </row>
    <row r="893" spans="1:29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58"/>
      <c r="O893" s="158"/>
      <c r="P893" s="158"/>
      <c r="Q893" s="158"/>
      <c r="R893" s="158"/>
      <c r="S893" s="158"/>
      <c r="T893" s="158"/>
      <c r="U893" s="158"/>
      <c r="V893" s="158"/>
      <c r="W893" s="158"/>
      <c r="X893" s="158"/>
      <c r="Y893" s="158"/>
      <c r="Z893" s="158"/>
      <c r="AA893" s="158"/>
      <c r="AB893" s="158"/>
      <c r="AC893" s="158"/>
    </row>
    <row r="894" spans="1:29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58"/>
      <c r="O894" s="158"/>
      <c r="P894" s="158"/>
      <c r="Q894" s="158"/>
      <c r="R894" s="158"/>
      <c r="S894" s="158"/>
      <c r="T894" s="158"/>
      <c r="U894" s="158"/>
      <c r="V894" s="158"/>
      <c r="W894" s="158"/>
      <c r="X894" s="158"/>
      <c r="Y894" s="158"/>
      <c r="Z894" s="158"/>
      <c r="AA894" s="158"/>
      <c r="AB894" s="158"/>
      <c r="AC894" s="158"/>
    </row>
    <row r="895" spans="1:29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58"/>
      <c r="O895" s="158"/>
      <c r="P895" s="158"/>
      <c r="Q895" s="158"/>
      <c r="R895" s="158"/>
      <c r="S895" s="158"/>
      <c r="T895" s="158"/>
      <c r="U895" s="158"/>
      <c r="V895" s="158"/>
      <c r="W895" s="158"/>
      <c r="X895" s="158"/>
      <c r="Y895" s="158"/>
      <c r="Z895" s="158"/>
      <c r="AA895" s="158"/>
      <c r="AB895" s="158"/>
      <c r="AC895" s="158"/>
    </row>
    <row r="896" spans="1:29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58"/>
      <c r="O896" s="158"/>
      <c r="P896" s="158"/>
      <c r="Q896" s="158"/>
      <c r="R896" s="158"/>
      <c r="S896" s="158"/>
      <c r="T896" s="158"/>
      <c r="U896" s="158"/>
      <c r="V896" s="158"/>
      <c r="W896" s="158"/>
      <c r="X896" s="158"/>
      <c r="Y896" s="158"/>
      <c r="Z896" s="158"/>
      <c r="AA896" s="158"/>
      <c r="AB896" s="158"/>
      <c r="AC896" s="158"/>
    </row>
    <row r="897" spans="1:29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58"/>
      <c r="O897" s="158"/>
      <c r="P897" s="158"/>
      <c r="Q897" s="158"/>
      <c r="R897" s="158"/>
      <c r="S897" s="158"/>
      <c r="T897" s="158"/>
      <c r="U897" s="158"/>
      <c r="V897" s="158"/>
      <c r="W897" s="158"/>
      <c r="X897" s="158"/>
      <c r="Y897" s="158"/>
      <c r="Z897" s="158"/>
      <c r="AA897" s="158"/>
      <c r="AB897" s="158"/>
      <c r="AC897" s="158"/>
    </row>
    <row r="898" spans="1:29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58"/>
      <c r="O898" s="158"/>
      <c r="P898" s="158"/>
      <c r="Q898" s="158"/>
      <c r="R898" s="158"/>
      <c r="S898" s="158"/>
      <c r="T898" s="158"/>
      <c r="U898" s="158"/>
      <c r="V898" s="158"/>
      <c r="W898" s="158"/>
      <c r="X898" s="158"/>
      <c r="Y898" s="158"/>
      <c r="Z898" s="158"/>
      <c r="AA898" s="158"/>
      <c r="AB898" s="158"/>
      <c r="AC898" s="158"/>
    </row>
    <row r="899" spans="1:29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58"/>
      <c r="O899" s="158"/>
      <c r="P899" s="158"/>
      <c r="Q899" s="158"/>
      <c r="R899" s="158"/>
      <c r="S899" s="158"/>
      <c r="T899" s="158"/>
      <c r="U899" s="158"/>
      <c r="V899" s="158"/>
      <c r="W899" s="158"/>
      <c r="X899" s="158"/>
      <c r="Y899" s="158"/>
      <c r="Z899" s="158"/>
      <c r="AA899" s="158"/>
      <c r="AB899" s="158"/>
      <c r="AC899" s="158"/>
    </row>
    <row r="900" spans="1:29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58"/>
      <c r="O900" s="158"/>
      <c r="P900" s="158"/>
      <c r="Q900" s="158"/>
      <c r="R900" s="158"/>
      <c r="S900" s="158"/>
      <c r="T900" s="158"/>
      <c r="U900" s="158"/>
      <c r="V900" s="158"/>
      <c r="W900" s="158"/>
      <c r="X900" s="158"/>
      <c r="Y900" s="158"/>
      <c r="Z900" s="158"/>
      <c r="AA900" s="158"/>
      <c r="AB900" s="158"/>
      <c r="AC900" s="158"/>
    </row>
    <row r="901" spans="1:29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58"/>
      <c r="O901" s="158"/>
      <c r="P901" s="158"/>
      <c r="Q901" s="158"/>
      <c r="R901" s="158"/>
      <c r="S901" s="158"/>
      <c r="T901" s="158"/>
      <c r="U901" s="158"/>
      <c r="V901" s="158"/>
      <c r="W901" s="158"/>
      <c r="X901" s="158"/>
      <c r="Y901" s="158"/>
      <c r="Z901" s="158"/>
      <c r="AA901" s="158"/>
      <c r="AB901" s="158"/>
      <c r="AC901" s="158"/>
    </row>
    <row r="902" spans="1:29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58"/>
      <c r="O902" s="158"/>
      <c r="P902" s="158"/>
      <c r="Q902" s="158"/>
      <c r="R902" s="158"/>
      <c r="S902" s="158"/>
      <c r="T902" s="158"/>
      <c r="U902" s="158"/>
      <c r="V902" s="158"/>
      <c r="W902" s="158"/>
      <c r="X902" s="158"/>
      <c r="Y902" s="158"/>
      <c r="Z902" s="158"/>
      <c r="AA902" s="158"/>
      <c r="AB902" s="158"/>
      <c r="AC902" s="158"/>
    </row>
    <row r="903" spans="1:29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58"/>
      <c r="O903" s="158"/>
      <c r="P903" s="158"/>
      <c r="Q903" s="158"/>
      <c r="R903" s="158"/>
      <c r="S903" s="158"/>
      <c r="T903" s="158"/>
      <c r="U903" s="158"/>
      <c r="V903" s="158"/>
      <c r="W903" s="158"/>
      <c r="X903" s="158"/>
      <c r="Y903" s="158"/>
      <c r="Z903" s="158"/>
      <c r="AA903" s="158"/>
      <c r="AB903" s="158"/>
      <c r="AC903" s="158"/>
    </row>
    <row r="904" spans="1:29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58"/>
      <c r="O904" s="158"/>
      <c r="P904" s="158"/>
      <c r="Q904" s="158"/>
      <c r="R904" s="158"/>
      <c r="S904" s="158"/>
      <c r="T904" s="158"/>
      <c r="U904" s="158"/>
      <c r="V904" s="158"/>
      <c r="W904" s="158"/>
      <c r="X904" s="158"/>
      <c r="Y904" s="158"/>
      <c r="Z904" s="158"/>
      <c r="AA904" s="158"/>
      <c r="AB904" s="158"/>
      <c r="AC904" s="158"/>
    </row>
    <row r="905" spans="1:29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58"/>
      <c r="O905" s="158"/>
      <c r="P905" s="158"/>
      <c r="Q905" s="158"/>
      <c r="R905" s="158"/>
      <c r="S905" s="158"/>
      <c r="T905" s="158"/>
      <c r="U905" s="158"/>
      <c r="V905" s="158"/>
      <c r="W905" s="158"/>
      <c r="X905" s="158"/>
      <c r="Y905" s="158"/>
      <c r="Z905" s="158"/>
      <c r="AA905" s="158"/>
      <c r="AB905" s="158"/>
      <c r="AC905" s="158"/>
    </row>
    <row r="906" spans="1:29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58"/>
      <c r="O906" s="158"/>
      <c r="P906" s="158"/>
      <c r="Q906" s="158"/>
      <c r="R906" s="158"/>
      <c r="S906" s="158"/>
      <c r="T906" s="158"/>
      <c r="U906" s="158"/>
      <c r="V906" s="158"/>
      <c r="W906" s="158"/>
      <c r="X906" s="158"/>
      <c r="Y906" s="158"/>
      <c r="Z906" s="158"/>
      <c r="AA906" s="158"/>
      <c r="AB906" s="158"/>
      <c r="AC906" s="158"/>
    </row>
    <row r="907" spans="1:29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58"/>
      <c r="O907" s="158"/>
      <c r="P907" s="158"/>
      <c r="Q907" s="158"/>
      <c r="R907" s="158"/>
      <c r="S907" s="158"/>
      <c r="T907" s="158"/>
      <c r="U907" s="158"/>
      <c r="V907" s="158"/>
      <c r="W907" s="158"/>
      <c r="X907" s="158"/>
      <c r="Y907" s="158"/>
      <c r="Z907" s="158"/>
      <c r="AA907" s="158"/>
      <c r="AB907" s="158"/>
      <c r="AC907" s="158"/>
    </row>
    <row r="908" spans="1:29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58"/>
      <c r="O908" s="158"/>
      <c r="P908" s="158"/>
      <c r="Q908" s="158"/>
      <c r="R908" s="158"/>
      <c r="S908" s="158"/>
      <c r="T908" s="158"/>
      <c r="U908" s="158"/>
      <c r="V908" s="158"/>
      <c r="W908" s="158"/>
      <c r="X908" s="158"/>
      <c r="Y908" s="158"/>
      <c r="Z908" s="158"/>
      <c r="AA908" s="158"/>
      <c r="AB908" s="158"/>
      <c r="AC908" s="158"/>
    </row>
    <row r="909" spans="1:29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58"/>
      <c r="O909" s="158"/>
      <c r="P909" s="158"/>
      <c r="Q909" s="158"/>
      <c r="R909" s="158"/>
      <c r="S909" s="158"/>
      <c r="T909" s="158"/>
      <c r="U909" s="158"/>
      <c r="V909" s="158"/>
      <c r="W909" s="158"/>
      <c r="X909" s="158"/>
      <c r="Y909" s="158"/>
      <c r="Z909" s="158"/>
      <c r="AA909" s="158"/>
      <c r="AB909" s="158"/>
      <c r="AC909" s="158"/>
    </row>
    <row r="910" spans="1:29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58"/>
      <c r="O910" s="158"/>
      <c r="P910" s="158"/>
      <c r="Q910" s="158"/>
      <c r="R910" s="158"/>
      <c r="S910" s="158"/>
      <c r="T910" s="158"/>
      <c r="U910" s="158"/>
      <c r="V910" s="158"/>
      <c r="W910" s="158"/>
      <c r="X910" s="158"/>
      <c r="Y910" s="158"/>
      <c r="Z910" s="158"/>
      <c r="AA910" s="158"/>
      <c r="AB910" s="158"/>
      <c r="AC910" s="158"/>
    </row>
    <row r="911" spans="1:29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58"/>
      <c r="O911" s="158"/>
      <c r="P911" s="158"/>
      <c r="Q911" s="158"/>
      <c r="R911" s="158"/>
      <c r="S911" s="158"/>
      <c r="T911" s="158"/>
      <c r="U911" s="158"/>
      <c r="V911" s="158"/>
      <c r="W911" s="158"/>
      <c r="X911" s="158"/>
      <c r="Y911" s="158"/>
      <c r="Z911" s="158"/>
      <c r="AA911" s="158"/>
      <c r="AB911" s="158"/>
      <c r="AC911" s="158"/>
    </row>
    <row r="912" spans="1:29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58"/>
      <c r="O912" s="158"/>
      <c r="P912" s="158"/>
      <c r="Q912" s="158"/>
      <c r="R912" s="158"/>
      <c r="S912" s="158"/>
      <c r="T912" s="158"/>
      <c r="U912" s="158"/>
      <c r="V912" s="158"/>
      <c r="W912" s="158"/>
      <c r="X912" s="158"/>
      <c r="Y912" s="158"/>
      <c r="Z912" s="158"/>
      <c r="AA912" s="158"/>
      <c r="AB912" s="158"/>
      <c r="AC912" s="158"/>
    </row>
    <row r="913" spans="1:29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58"/>
      <c r="O913" s="158"/>
      <c r="P913" s="158"/>
      <c r="Q913" s="158"/>
      <c r="R913" s="158"/>
      <c r="S913" s="158"/>
      <c r="T913" s="158"/>
      <c r="U913" s="158"/>
      <c r="V913" s="158"/>
      <c r="W913" s="158"/>
      <c r="X913" s="158"/>
      <c r="Y913" s="158"/>
      <c r="Z913" s="158"/>
      <c r="AA913" s="158"/>
      <c r="AB913" s="158"/>
      <c r="AC913" s="158"/>
    </row>
    <row r="914" spans="1:29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58"/>
      <c r="O914" s="158"/>
      <c r="P914" s="158"/>
      <c r="Q914" s="158"/>
      <c r="R914" s="158"/>
      <c r="S914" s="158"/>
      <c r="T914" s="158"/>
      <c r="U914" s="158"/>
      <c r="V914" s="158"/>
      <c r="W914" s="158"/>
      <c r="X914" s="158"/>
      <c r="Y914" s="158"/>
      <c r="Z914" s="158"/>
      <c r="AA914" s="158"/>
      <c r="AB914" s="158"/>
      <c r="AC914" s="158"/>
    </row>
    <row r="915" spans="1:29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58"/>
      <c r="O915" s="158"/>
      <c r="P915" s="158"/>
      <c r="Q915" s="158"/>
      <c r="R915" s="158"/>
      <c r="S915" s="158"/>
      <c r="T915" s="158"/>
      <c r="U915" s="158"/>
      <c r="V915" s="158"/>
      <c r="W915" s="158"/>
      <c r="X915" s="158"/>
      <c r="Y915" s="158"/>
      <c r="Z915" s="158"/>
      <c r="AA915" s="158"/>
      <c r="AB915" s="158"/>
      <c r="AC915" s="158"/>
    </row>
    <row r="916" spans="1:29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58"/>
      <c r="O916" s="158"/>
      <c r="P916" s="158"/>
      <c r="Q916" s="158"/>
      <c r="R916" s="158"/>
      <c r="S916" s="158"/>
      <c r="T916" s="158"/>
      <c r="U916" s="158"/>
      <c r="V916" s="158"/>
      <c r="W916" s="158"/>
      <c r="X916" s="158"/>
      <c r="Y916" s="158"/>
      <c r="Z916" s="158"/>
      <c r="AA916" s="158"/>
      <c r="AB916" s="158"/>
      <c r="AC916" s="158"/>
    </row>
    <row r="917" spans="1:29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58"/>
      <c r="O917" s="158"/>
      <c r="P917" s="158"/>
      <c r="Q917" s="158"/>
      <c r="R917" s="158"/>
      <c r="S917" s="158"/>
      <c r="T917" s="158"/>
      <c r="U917" s="158"/>
      <c r="V917" s="158"/>
      <c r="W917" s="158"/>
      <c r="X917" s="158"/>
      <c r="Y917" s="158"/>
      <c r="Z917" s="158"/>
      <c r="AA917" s="158"/>
      <c r="AB917" s="158"/>
      <c r="AC917" s="158"/>
    </row>
    <row r="918" spans="1:29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58"/>
      <c r="O918" s="158"/>
      <c r="P918" s="158"/>
      <c r="Q918" s="158"/>
      <c r="R918" s="158"/>
      <c r="S918" s="158"/>
      <c r="T918" s="158"/>
      <c r="U918" s="158"/>
      <c r="V918" s="158"/>
      <c r="W918" s="158"/>
      <c r="X918" s="158"/>
      <c r="Y918" s="158"/>
      <c r="Z918" s="158"/>
      <c r="AA918" s="158"/>
      <c r="AB918" s="158"/>
      <c r="AC918" s="158"/>
    </row>
    <row r="919" spans="1:29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58"/>
      <c r="O919" s="158"/>
      <c r="P919" s="158"/>
      <c r="Q919" s="158"/>
      <c r="R919" s="158"/>
      <c r="S919" s="158"/>
      <c r="T919" s="158"/>
      <c r="U919" s="158"/>
      <c r="V919" s="158"/>
      <c r="W919" s="158"/>
      <c r="X919" s="158"/>
      <c r="Y919" s="158"/>
      <c r="Z919" s="158"/>
      <c r="AA919" s="158"/>
      <c r="AB919" s="158"/>
      <c r="AC919" s="158"/>
    </row>
    <row r="920" spans="1:29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58"/>
      <c r="O920" s="158"/>
      <c r="P920" s="158"/>
      <c r="Q920" s="158"/>
      <c r="R920" s="158"/>
      <c r="S920" s="158"/>
      <c r="T920" s="158"/>
      <c r="U920" s="158"/>
      <c r="V920" s="158"/>
      <c r="W920" s="158"/>
      <c r="X920" s="158"/>
      <c r="Y920" s="158"/>
      <c r="Z920" s="158"/>
      <c r="AA920" s="158"/>
      <c r="AB920" s="158"/>
      <c r="AC920" s="158"/>
    </row>
    <row r="921" spans="1:29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58"/>
      <c r="O921" s="158"/>
      <c r="P921" s="158"/>
      <c r="Q921" s="158"/>
      <c r="R921" s="158"/>
      <c r="S921" s="158"/>
      <c r="T921" s="158"/>
      <c r="U921" s="158"/>
      <c r="V921" s="158"/>
      <c r="W921" s="158"/>
      <c r="X921" s="158"/>
      <c r="Y921" s="158"/>
      <c r="Z921" s="158"/>
      <c r="AA921" s="158"/>
      <c r="AB921" s="158"/>
      <c r="AC921" s="158"/>
    </row>
    <row r="922" spans="1:29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58"/>
      <c r="O922" s="158"/>
      <c r="P922" s="158"/>
      <c r="Q922" s="158"/>
      <c r="R922" s="158"/>
      <c r="S922" s="158"/>
      <c r="T922" s="158"/>
      <c r="U922" s="158"/>
      <c r="V922" s="158"/>
      <c r="W922" s="158"/>
      <c r="X922" s="158"/>
      <c r="Y922" s="158"/>
      <c r="Z922" s="158"/>
      <c r="AA922" s="158"/>
      <c r="AB922" s="158"/>
      <c r="AC922" s="158"/>
    </row>
    <row r="923" spans="1:29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58"/>
      <c r="O923" s="158"/>
      <c r="P923" s="158"/>
      <c r="Q923" s="158"/>
      <c r="R923" s="158"/>
      <c r="S923" s="158"/>
      <c r="T923" s="158"/>
      <c r="U923" s="158"/>
      <c r="V923" s="158"/>
      <c r="W923" s="158"/>
      <c r="X923" s="158"/>
      <c r="Y923" s="158"/>
      <c r="Z923" s="158"/>
      <c r="AA923" s="158"/>
      <c r="AB923" s="158"/>
      <c r="AC923" s="158"/>
    </row>
    <row r="924" spans="1:29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58"/>
      <c r="O924" s="158"/>
      <c r="P924" s="158"/>
      <c r="Q924" s="158"/>
      <c r="R924" s="158"/>
      <c r="S924" s="158"/>
      <c r="T924" s="158"/>
      <c r="U924" s="158"/>
      <c r="V924" s="158"/>
      <c r="W924" s="158"/>
      <c r="X924" s="158"/>
      <c r="Y924" s="158"/>
      <c r="Z924" s="158"/>
      <c r="AA924" s="158"/>
      <c r="AB924" s="158"/>
      <c r="AC924" s="158"/>
    </row>
    <row r="925" spans="1:29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58"/>
      <c r="O925" s="158"/>
      <c r="P925" s="158"/>
      <c r="Q925" s="158"/>
      <c r="R925" s="158"/>
      <c r="S925" s="158"/>
      <c r="T925" s="158"/>
      <c r="U925" s="158"/>
      <c r="V925" s="158"/>
      <c r="W925" s="158"/>
      <c r="X925" s="158"/>
      <c r="Y925" s="158"/>
      <c r="Z925" s="158"/>
      <c r="AA925" s="158"/>
      <c r="AB925" s="158"/>
      <c r="AC925" s="158"/>
    </row>
    <row r="926" spans="1:29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58"/>
      <c r="O926" s="158"/>
      <c r="P926" s="158"/>
      <c r="Q926" s="158"/>
      <c r="R926" s="158"/>
      <c r="S926" s="158"/>
      <c r="T926" s="158"/>
      <c r="U926" s="158"/>
      <c r="V926" s="158"/>
      <c r="W926" s="158"/>
      <c r="X926" s="158"/>
      <c r="Y926" s="158"/>
      <c r="Z926" s="158"/>
      <c r="AA926" s="158"/>
      <c r="AB926" s="158"/>
      <c r="AC926" s="158"/>
    </row>
    <row r="927" spans="1:29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58"/>
      <c r="O927" s="158"/>
      <c r="P927" s="158"/>
      <c r="Q927" s="158"/>
      <c r="R927" s="158"/>
      <c r="S927" s="158"/>
      <c r="T927" s="158"/>
      <c r="U927" s="158"/>
      <c r="V927" s="158"/>
      <c r="W927" s="158"/>
      <c r="X927" s="158"/>
      <c r="Y927" s="158"/>
      <c r="Z927" s="158"/>
      <c r="AA927" s="158"/>
      <c r="AB927" s="158"/>
      <c r="AC927" s="158"/>
    </row>
    <row r="928" spans="1:29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58"/>
      <c r="O928" s="158"/>
      <c r="P928" s="158"/>
      <c r="Q928" s="158"/>
      <c r="R928" s="158"/>
      <c r="S928" s="158"/>
      <c r="T928" s="158"/>
      <c r="U928" s="158"/>
      <c r="V928" s="158"/>
      <c r="W928" s="158"/>
      <c r="X928" s="158"/>
      <c r="Y928" s="158"/>
      <c r="Z928" s="158"/>
      <c r="AA928" s="158"/>
      <c r="AB928" s="158"/>
      <c r="AC928" s="158"/>
    </row>
    <row r="929" spans="1:29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58"/>
      <c r="O929" s="158"/>
      <c r="P929" s="158"/>
      <c r="Q929" s="158"/>
      <c r="R929" s="158"/>
      <c r="S929" s="158"/>
      <c r="T929" s="158"/>
      <c r="U929" s="158"/>
      <c r="V929" s="158"/>
      <c r="W929" s="158"/>
      <c r="X929" s="158"/>
      <c r="Y929" s="158"/>
      <c r="Z929" s="158"/>
      <c r="AA929" s="158"/>
      <c r="AB929" s="158"/>
      <c r="AC929" s="158"/>
    </row>
    <row r="930" spans="1:29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58"/>
      <c r="O930" s="158"/>
      <c r="P930" s="158"/>
      <c r="Q930" s="158"/>
      <c r="R930" s="158"/>
      <c r="S930" s="158"/>
      <c r="T930" s="158"/>
      <c r="U930" s="158"/>
      <c r="V930" s="158"/>
      <c r="W930" s="158"/>
      <c r="X930" s="158"/>
      <c r="Y930" s="158"/>
      <c r="Z930" s="158"/>
      <c r="AA930" s="158"/>
      <c r="AB930" s="158"/>
      <c r="AC930" s="158"/>
    </row>
    <row r="931" spans="1:29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58"/>
      <c r="O931" s="158"/>
      <c r="P931" s="158"/>
      <c r="Q931" s="158"/>
      <c r="R931" s="158"/>
      <c r="S931" s="158"/>
      <c r="T931" s="158"/>
      <c r="U931" s="158"/>
      <c r="V931" s="158"/>
      <c r="W931" s="158"/>
      <c r="X931" s="158"/>
      <c r="Y931" s="158"/>
      <c r="Z931" s="158"/>
      <c r="AA931" s="158"/>
      <c r="AB931" s="158"/>
      <c r="AC931" s="158"/>
    </row>
    <row r="932" spans="1:29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58"/>
      <c r="O932" s="158"/>
      <c r="P932" s="158"/>
      <c r="Q932" s="158"/>
      <c r="R932" s="158"/>
      <c r="S932" s="158"/>
      <c r="T932" s="158"/>
      <c r="U932" s="158"/>
      <c r="V932" s="158"/>
      <c r="W932" s="158"/>
      <c r="X932" s="158"/>
      <c r="Y932" s="158"/>
      <c r="Z932" s="158"/>
      <c r="AA932" s="158"/>
      <c r="AB932" s="158"/>
      <c r="AC932" s="158"/>
    </row>
    <row r="933" spans="1:29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58"/>
      <c r="O933" s="158"/>
      <c r="P933" s="158"/>
      <c r="Q933" s="158"/>
      <c r="R933" s="158"/>
      <c r="S933" s="158"/>
      <c r="T933" s="158"/>
      <c r="U933" s="158"/>
      <c r="V933" s="158"/>
      <c r="W933" s="158"/>
      <c r="X933" s="158"/>
      <c r="Y933" s="158"/>
      <c r="Z933" s="158"/>
      <c r="AA933" s="158"/>
      <c r="AB933" s="158"/>
      <c r="AC933" s="158"/>
    </row>
    <row r="934" spans="1:29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58"/>
      <c r="O934" s="158"/>
      <c r="P934" s="158"/>
      <c r="Q934" s="158"/>
      <c r="R934" s="158"/>
      <c r="S934" s="158"/>
      <c r="T934" s="158"/>
      <c r="U934" s="158"/>
      <c r="V934" s="158"/>
      <c r="W934" s="158"/>
      <c r="X934" s="158"/>
      <c r="Y934" s="158"/>
      <c r="Z934" s="158"/>
      <c r="AA934" s="158"/>
      <c r="AB934" s="158"/>
      <c r="AC934" s="158"/>
    </row>
    <row r="935" spans="1:29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58"/>
      <c r="O935" s="158"/>
      <c r="P935" s="158"/>
      <c r="Q935" s="158"/>
      <c r="R935" s="158"/>
      <c r="S935" s="158"/>
      <c r="T935" s="158"/>
      <c r="U935" s="158"/>
      <c r="V935" s="158"/>
      <c r="W935" s="158"/>
      <c r="X935" s="158"/>
      <c r="Y935" s="158"/>
      <c r="Z935" s="158"/>
      <c r="AA935" s="158"/>
      <c r="AB935" s="158"/>
      <c r="AC935" s="158"/>
    </row>
    <row r="936" spans="1:29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58"/>
      <c r="O936" s="158"/>
      <c r="P936" s="158"/>
      <c r="Q936" s="158"/>
      <c r="R936" s="158"/>
      <c r="S936" s="158"/>
      <c r="T936" s="158"/>
      <c r="U936" s="158"/>
      <c r="V936" s="158"/>
      <c r="W936" s="158"/>
      <c r="X936" s="158"/>
      <c r="Y936" s="158"/>
      <c r="Z936" s="158"/>
      <c r="AA936" s="158"/>
      <c r="AB936" s="158"/>
      <c r="AC936" s="158"/>
    </row>
    <row r="937" spans="1:29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58"/>
      <c r="O937" s="158"/>
      <c r="P937" s="158"/>
      <c r="Q937" s="158"/>
      <c r="R937" s="158"/>
      <c r="S937" s="158"/>
      <c r="T937" s="158"/>
      <c r="U937" s="158"/>
      <c r="V937" s="158"/>
      <c r="W937" s="158"/>
      <c r="X937" s="158"/>
      <c r="Y937" s="158"/>
      <c r="Z937" s="158"/>
      <c r="AA937" s="158"/>
      <c r="AB937" s="158"/>
      <c r="AC937" s="158"/>
    </row>
    <row r="938" spans="1:29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58"/>
      <c r="O938" s="158"/>
      <c r="P938" s="158"/>
      <c r="Q938" s="158"/>
      <c r="R938" s="158"/>
      <c r="S938" s="158"/>
      <c r="T938" s="158"/>
      <c r="U938" s="158"/>
      <c r="V938" s="158"/>
      <c r="W938" s="158"/>
      <c r="X938" s="158"/>
      <c r="Y938" s="158"/>
      <c r="Z938" s="158"/>
      <c r="AA938" s="158"/>
      <c r="AB938" s="158"/>
      <c r="AC938" s="158"/>
    </row>
    <row r="939" spans="1:29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58"/>
      <c r="O939" s="158"/>
      <c r="P939" s="158"/>
      <c r="Q939" s="158"/>
      <c r="R939" s="158"/>
      <c r="S939" s="158"/>
      <c r="T939" s="158"/>
      <c r="U939" s="158"/>
      <c r="V939" s="158"/>
      <c r="W939" s="158"/>
      <c r="X939" s="158"/>
      <c r="Y939" s="158"/>
      <c r="Z939" s="158"/>
      <c r="AA939" s="158"/>
      <c r="AB939" s="158"/>
      <c r="AC939" s="158"/>
    </row>
    <row r="940" spans="1:29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58"/>
      <c r="O940" s="158"/>
      <c r="P940" s="158"/>
      <c r="Q940" s="158"/>
      <c r="R940" s="158"/>
      <c r="S940" s="158"/>
      <c r="T940" s="158"/>
      <c r="U940" s="158"/>
      <c r="V940" s="158"/>
      <c r="W940" s="158"/>
      <c r="X940" s="158"/>
      <c r="Y940" s="158"/>
      <c r="Z940" s="158"/>
      <c r="AA940" s="158"/>
      <c r="AB940" s="158"/>
      <c r="AC940" s="158"/>
    </row>
    <row r="941" spans="1:29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58"/>
      <c r="O941" s="158"/>
      <c r="P941" s="158"/>
      <c r="Q941" s="158"/>
      <c r="R941" s="158"/>
      <c r="S941" s="158"/>
      <c r="T941" s="158"/>
      <c r="U941" s="158"/>
      <c r="V941" s="158"/>
      <c r="W941" s="158"/>
      <c r="X941" s="158"/>
      <c r="Y941" s="158"/>
      <c r="Z941" s="158"/>
      <c r="AA941" s="158"/>
      <c r="AB941" s="158"/>
      <c r="AC941" s="158"/>
    </row>
    <row r="942" spans="1:29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58"/>
      <c r="O942" s="158"/>
      <c r="P942" s="158"/>
      <c r="Q942" s="158"/>
      <c r="R942" s="158"/>
      <c r="S942" s="158"/>
      <c r="T942" s="158"/>
      <c r="U942" s="158"/>
      <c r="V942" s="158"/>
      <c r="W942" s="158"/>
      <c r="X942" s="158"/>
      <c r="Y942" s="158"/>
      <c r="Z942" s="158"/>
      <c r="AA942" s="158"/>
      <c r="AB942" s="158"/>
      <c r="AC942" s="158"/>
    </row>
    <row r="943" spans="1:29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58"/>
      <c r="O943" s="158"/>
      <c r="P943" s="158"/>
      <c r="Q943" s="158"/>
      <c r="R943" s="158"/>
      <c r="S943" s="158"/>
      <c r="T943" s="158"/>
      <c r="U943" s="158"/>
      <c r="V943" s="158"/>
      <c r="W943" s="158"/>
      <c r="X943" s="158"/>
      <c r="Y943" s="158"/>
      <c r="Z943" s="158"/>
      <c r="AA943" s="158"/>
      <c r="AB943" s="158"/>
      <c r="AC943" s="158"/>
    </row>
    <row r="944" spans="1:29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58"/>
      <c r="O944" s="158"/>
      <c r="P944" s="158"/>
      <c r="Q944" s="158"/>
      <c r="R944" s="158"/>
      <c r="S944" s="158"/>
      <c r="T944" s="158"/>
      <c r="U944" s="158"/>
      <c r="V944" s="158"/>
      <c r="W944" s="158"/>
      <c r="X944" s="158"/>
      <c r="Y944" s="158"/>
      <c r="Z944" s="158"/>
      <c r="AA944" s="158"/>
      <c r="AB944" s="158"/>
      <c r="AC944" s="158"/>
    </row>
    <row r="945" spans="1:29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58"/>
      <c r="O945" s="158"/>
      <c r="P945" s="158"/>
      <c r="Q945" s="158"/>
      <c r="R945" s="158"/>
      <c r="S945" s="158"/>
      <c r="T945" s="158"/>
      <c r="U945" s="158"/>
      <c r="V945" s="158"/>
      <c r="W945" s="158"/>
      <c r="X945" s="158"/>
      <c r="Y945" s="158"/>
      <c r="Z945" s="158"/>
      <c r="AA945" s="158"/>
      <c r="AB945" s="158"/>
      <c r="AC945" s="158"/>
    </row>
    <row r="946" spans="1:29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58"/>
      <c r="O946" s="158"/>
      <c r="P946" s="158"/>
      <c r="Q946" s="158"/>
      <c r="R946" s="158"/>
      <c r="S946" s="158"/>
      <c r="T946" s="158"/>
      <c r="U946" s="158"/>
      <c r="V946" s="158"/>
      <c r="W946" s="158"/>
      <c r="X946" s="158"/>
      <c r="Y946" s="158"/>
      <c r="Z946" s="158"/>
      <c r="AA946" s="158"/>
      <c r="AB946" s="158"/>
      <c r="AC946" s="158"/>
    </row>
    <row r="947" spans="1:29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58"/>
      <c r="O947" s="158"/>
      <c r="P947" s="158"/>
      <c r="Q947" s="158"/>
      <c r="R947" s="158"/>
      <c r="S947" s="158"/>
      <c r="T947" s="158"/>
      <c r="U947" s="158"/>
      <c r="V947" s="158"/>
      <c r="W947" s="158"/>
      <c r="X947" s="158"/>
      <c r="Y947" s="158"/>
      <c r="Z947" s="158"/>
      <c r="AA947" s="158"/>
      <c r="AB947" s="158"/>
      <c r="AC947" s="158"/>
    </row>
    <row r="948" spans="1:29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58"/>
      <c r="O948" s="158"/>
      <c r="P948" s="158"/>
      <c r="Q948" s="158"/>
      <c r="R948" s="158"/>
      <c r="S948" s="158"/>
      <c r="T948" s="158"/>
      <c r="U948" s="158"/>
      <c r="V948" s="158"/>
      <c r="W948" s="158"/>
      <c r="X948" s="158"/>
      <c r="Y948" s="158"/>
      <c r="Z948" s="158"/>
      <c r="AA948" s="158"/>
      <c r="AB948" s="158"/>
      <c r="AC948" s="158"/>
    </row>
    <row r="949" spans="1:29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58"/>
      <c r="O949" s="158"/>
      <c r="P949" s="158"/>
      <c r="Q949" s="158"/>
      <c r="R949" s="158"/>
      <c r="S949" s="158"/>
      <c r="T949" s="158"/>
      <c r="U949" s="158"/>
      <c r="V949" s="158"/>
      <c r="W949" s="158"/>
      <c r="X949" s="158"/>
      <c r="Y949" s="158"/>
      <c r="Z949" s="158"/>
      <c r="AA949" s="158"/>
      <c r="AB949" s="158"/>
      <c r="AC949" s="158"/>
    </row>
    <row r="950" spans="1:29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58"/>
      <c r="O950" s="158"/>
      <c r="P950" s="158"/>
      <c r="Q950" s="158"/>
      <c r="R950" s="158"/>
      <c r="S950" s="158"/>
      <c r="T950" s="158"/>
      <c r="U950" s="158"/>
      <c r="V950" s="158"/>
      <c r="W950" s="158"/>
      <c r="X950" s="158"/>
      <c r="Y950" s="158"/>
      <c r="Z950" s="158"/>
      <c r="AA950" s="158"/>
      <c r="AB950" s="158"/>
      <c r="AC950" s="158"/>
    </row>
    <row r="951" spans="1:29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58"/>
      <c r="O951" s="158"/>
      <c r="P951" s="158"/>
      <c r="Q951" s="158"/>
      <c r="R951" s="158"/>
      <c r="S951" s="158"/>
      <c r="T951" s="158"/>
      <c r="U951" s="158"/>
      <c r="V951" s="158"/>
      <c r="W951" s="158"/>
      <c r="X951" s="158"/>
      <c r="Y951" s="158"/>
      <c r="Z951" s="158"/>
      <c r="AA951" s="158"/>
      <c r="AB951" s="158"/>
      <c r="AC951" s="158"/>
    </row>
    <row r="952" spans="1:29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58"/>
      <c r="O952" s="158"/>
      <c r="P952" s="158"/>
      <c r="Q952" s="158"/>
      <c r="R952" s="158"/>
      <c r="S952" s="158"/>
      <c r="T952" s="158"/>
      <c r="U952" s="158"/>
      <c r="V952" s="158"/>
      <c r="W952" s="158"/>
      <c r="X952" s="158"/>
      <c r="Y952" s="158"/>
      <c r="Z952" s="158"/>
      <c r="AA952" s="158"/>
      <c r="AB952" s="158"/>
      <c r="AC952" s="158"/>
    </row>
    <row r="953" spans="1:29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58"/>
      <c r="O953" s="158"/>
      <c r="P953" s="158"/>
      <c r="Q953" s="158"/>
      <c r="R953" s="158"/>
      <c r="S953" s="158"/>
      <c r="T953" s="158"/>
      <c r="U953" s="158"/>
      <c r="V953" s="158"/>
      <c r="W953" s="158"/>
      <c r="X953" s="158"/>
      <c r="Y953" s="158"/>
      <c r="Z953" s="158"/>
      <c r="AA953" s="158"/>
      <c r="AB953" s="158"/>
      <c r="AC953" s="158"/>
    </row>
    <row r="954" spans="1:29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58"/>
      <c r="O954" s="158"/>
      <c r="P954" s="158"/>
      <c r="Q954" s="158"/>
      <c r="R954" s="158"/>
      <c r="S954" s="158"/>
      <c r="T954" s="158"/>
      <c r="U954" s="158"/>
      <c r="V954" s="158"/>
      <c r="W954" s="158"/>
      <c r="X954" s="158"/>
      <c r="Y954" s="158"/>
      <c r="Z954" s="158"/>
      <c r="AA954" s="158"/>
      <c r="AB954" s="158"/>
      <c r="AC954" s="158"/>
    </row>
    <row r="955" spans="1:29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58"/>
      <c r="O955" s="158"/>
      <c r="P955" s="158"/>
      <c r="Q955" s="158"/>
      <c r="R955" s="158"/>
      <c r="S955" s="158"/>
      <c r="T955" s="158"/>
      <c r="U955" s="158"/>
      <c r="V955" s="158"/>
      <c r="W955" s="158"/>
      <c r="X955" s="158"/>
      <c r="Y955" s="158"/>
      <c r="Z955" s="158"/>
      <c r="AA955" s="158"/>
      <c r="AB955" s="158"/>
      <c r="AC955" s="158"/>
    </row>
    <row r="956" spans="1:29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58"/>
      <c r="O956" s="158"/>
      <c r="P956" s="158"/>
      <c r="Q956" s="158"/>
      <c r="R956" s="158"/>
      <c r="S956" s="158"/>
      <c r="T956" s="158"/>
      <c r="U956" s="158"/>
      <c r="V956" s="158"/>
      <c r="W956" s="158"/>
      <c r="X956" s="158"/>
      <c r="Y956" s="158"/>
      <c r="Z956" s="158"/>
      <c r="AA956" s="158"/>
      <c r="AB956" s="158"/>
      <c r="AC956" s="158"/>
    </row>
    <row r="957" spans="1:29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58"/>
      <c r="O957" s="158"/>
      <c r="P957" s="158"/>
      <c r="Q957" s="158"/>
      <c r="R957" s="158"/>
      <c r="S957" s="158"/>
      <c r="T957" s="158"/>
      <c r="U957" s="158"/>
      <c r="V957" s="158"/>
      <c r="W957" s="158"/>
      <c r="X957" s="158"/>
      <c r="Y957" s="158"/>
      <c r="Z957" s="158"/>
      <c r="AA957" s="158"/>
      <c r="AB957" s="158"/>
      <c r="AC957" s="158"/>
    </row>
    <row r="958" spans="1:29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58"/>
      <c r="O958" s="158"/>
      <c r="P958" s="158"/>
      <c r="Q958" s="158"/>
      <c r="R958" s="158"/>
      <c r="S958" s="158"/>
      <c r="T958" s="158"/>
      <c r="U958" s="158"/>
      <c r="V958" s="158"/>
      <c r="W958" s="158"/>
      <c r="X958" s="158"/>
      <c r="Y958" s="158"/>
      <c r="Z958" s="158"/>
      <c r="AA958" s="158"/>
      <c r="AB958" s="158"/>
      <c r="AC958" s="158"/>
    </row>
    <row r="959" spans="1:29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58"/>
      <c r="O959" s="158"/>
      <c r="P959" s="158"/>
      <c r="Q959" s="158"/>
      <c r="R959" s="158"/>
      <c r="S959" s="158"/>
      <c r="T959" s="158"/>
      <c r="U959" s="158"/>
      <c r="V959" s="158"/>
      <c r="W959" s="158"/>
      <c r="X959" s="158"/>
      <c r="Y959" s="158"/>
      <c r="Z959" s="158"/>
      <c r="AA959" s="158"/>
      <c r="AB959" s="158"/>
      <c r="AC959" s="158"/>
    </row>
    <row r="960" spans="1:29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58"/>
      <c r="O960" s="158"/>
      <c r="P960" s="158"/>
      <c r="Q960" s="158"/>
      <c r="R960" s="158"/>
      <c r="S960" s="158"/>
      <c r="T960" s="158"/>
      <c r="U960" s="158"/>
      <c r="V960" s="158"/>
      <c r="W960" s="158"/>
      <c r="X960" s="158"/>
      <c r="Y960" s="158"/>
      <c r="Z960" s="158"/>
      <c r="AA960" s="158"/>
      <c r="AB960" s="158"/>
      <c r="AC960" s="158"/>
    </row>
    <row r="961" spans="1:29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58"/>
      <c r="O961" s="158"/>
      <c r="P961" s="158"/>
      <c r="Q961" s="158"/>
      <c r="R961" s="158"/>
      <c r="S961" s="158"/>
      <c r="T961" s="158"/>
      <c r="U961" s="158"/>
      <c r="V961" s="158"/>
      <c r="W961" s="158"/>
      <c r="X961" s="158"/>
      <c r="Y961" s="158"/>
      <c r="Z961" s="158"/>
      <c r="AA961" s="158"/>
      <c r="AB961" s="158"/>
      <c r="AC961" s="158"/>
    </row>
    <row r="962" spans="1:29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58"/>
      <c r="O962" s="158"/>
      <c r="P962" s="158"/>
      <c r="Q962" s="158"/>
      <c r="R962" s="158"/>
      <c r="S962" s="158"/>
      <c r="T962" s="158"/>
      <c r="U962" s="158"/>
      <c r="V962" s="158"/>
      <c r="W962" s="158"/>
      <c r="X962" s="158"/>
      <c r="Y962" s="158"/>
      <c r="Z962" s="158"/>
      <c r="AA962" s="158"/>
      <c r="AB962" s="158"/>
      <c r="AC962" s="158"/>
    </row>
    <row r="963" spans="1:29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58"/>
      <c r="O963" s="158"/>
      <c r="P963" s="158"/>
      <c r="Q963" s="158"/>
      <c r="R963" s="158"/>
      <c r="S963" s="158"/>
      <c r="T963" s="158"/>
      <c r="U963" s="158"/>
      <c r="V963" s="158"/>
      <c r="W963" s="158"/>
      <c r="X963" s="158"/>
      <c r="Y963" s="158"/>
      <c r="Z963" s="158"/>
      <c r="AA963" s="158"/>
      <c r="AB963" s="158"/>
      <c r="AC963" s="158"/>
    </row>
    <row r="964" spans="1:29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58"/>
      <c r="O964" s="158"/>
      <c r="P964" s="158"/>
      <c r="Q964" s="158"/>
      <c r="R964" s="158"/>
      <c r="S964" s="158"/>
      <c r="T964" s="158"/>
      <c r="U964" s="158"/>
      <c r="V964" s="158"/>
      <c r="W964" s="158"/>
      <c r="X964" s="158"/>
      <c r="Y964" s="158"/>
      <c r="Z964" s="158"/>
      <c r="AA964" s="158"/>
      <c r="AB964" s="158"/>
      <c r="AC964" s="158"/>
    </row>
    <row r="965" spans="1:29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58"/>
      <c r="O965" s="158"/>
      <c r="P965" s="158"/>
      <c r="Q965" s="158"/>
      <c r="R965" s="158"/>
      <c r="S965" s="158"/>
      <c r="T965" s="158"/>
      <c r="U965" s="158"/>
      <c r="V965" s="158"/>
      <c r="W965" s="158"/>
      <c r="X965" s="158"/>
      <c r="Y965" s="158"/>
      <c r="Z965" s="158"/>
      <c r="AA965" s="158"/>
      <c r="AB965" s="158"/>
      <c r="AC965" s="158"/>
    </row>
    <row r="966" spans="1:29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58"/>
      <c r="O966" s="158"/>
      <c r="P966" s="158"/>
      <c r="Q966" s="158"/>
      <c r="R966" s="158"/>
      <c r="S966" s="158"/>
      <c r="T966" s="158"/>
      <c r="U966" s="158"/>
      <c r="V966" s="158"/>
      <c r="W966" s="158"/>
      <c r="X966" s="158"/>
      <c r="Y966" s="158"/>
      <c r="Z966" s="158"/>
      <c r="AA966" s="158"/>
      <c r="AB966" s="158"/>
      <c r="AC966" s="158"/>
    </row>
    <row r="967" spans="1:29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58"/>
      <c r="O967" s="158"/>
      <c r="P967" s="158"/>
      <c r="Q967" s="158"/>
      <c r="R967" s="158"/>
      <c r="S967" s="158"/>
      <c r="T967" s="158"/>
      <c r="U967" s="158"/>
      <c r="V967" s="158"/>
      <c r="W967" s="158"/>
      <c r="X967" s="158"/>
      <c r="Y967" s="158"/>
      <c r="Z967" s="158"/>
      <c r="AA967" s="158"/>
      <c r="AB967" s="158"/>
      <c r="AC967" s="158"/>
    </row>
    <row r="968" spans="1:29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58"/>
      <c r="O968" s="158"/>
      <c r="P968" s="158"/>
      <c r="Q968" s="158"/>
      <c r="R968" s="158"/>
      <c r="S968" s="158"/>
      <c r="T968" s="158"/>
      <c r="U968" s="158"/>
      <c r="V968" s="158"/>
      <c r="W968" s="158"/>
      <c r="X968" s="158"/>
      <c r="Y968" s="158"/>
      <c r="Z968" s="158"/>
      <c r="AA968" s="158"/>
      <c r="AB968" s="158"/>
      <c r="AC968" s="158"/>
    </row>
    <row r="969" spans="1:29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58"/>
      <c r="O969" s="158"/>
      <c r="P969" s="158"/>
      <c r="Q969" s="158"/>
      <c r="R969" s="158"/>
      <c r="S969" s="158"/>
      <c r="T969" s="158"/>
      <c r="U969" s="158"/>
      <c r="V969" s="158"/>
      <c r="W969" s="158"/>
      <c r="X969" s="158"/>
      <c r="Y969" s="158"/>
      <c r="Z969" s="158"/>
      <c r="AA969" s="158"/>
      <c r="AB969" s="158"/>
      <c r="AC969" s="158"/>
    </row>
    <row r="970" spans="1:29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58"/>
      <c r="O970" s="158"/>
      <c r="P970" s="158"/>
      <c r="Q970" s="158"/>
      <c r="R970" s="158"/>
      <c r="S970" s="158"/>
      <c r="T970" s="158"/>
      <c r="U970" s="158"/>
      <c r="V970" s="158"/>
      <c r="W970" s="158"/>
      <c r="X970" s="158"/>
      <c r="Y970" s="158"/>
      <c r="Z970" s="158"/>
      <c r="AA970" s="158"/>
      <c r="AB970" s="158"/>
      <c r="AC970" s="158"/>
    </row>
    <row r="971" spans="1:29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58"/>
      <c r="O971" s="158"/>
      <c r="P971" s="158"/>
      <c r="Q971" s="158"/>
      <c r="R971" s="158"/>
      <c r="S971" s="158"/>
      <c r="T971" s="158"/>
      <c r="U971" s="158"/>
      <c r="V971" s="158"/>
      <c r="W971" s="158"/>
      <c r="X971" s="158"/>
      <c r="Y971" s="158"/>
      <c r="Z971" s="158"/>
      <c r="AA971" s="158"/>
      <c r="AB971" s="158"/>
      <c r="AC971" s="158"/>
    </row>
    <row r="972" spans="1:29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58"/>
      <c r="O972" s="158"/>
      <c r="P972" s="158"/>
      <c r="Q972" s="158"/>
      <c r="R972" s="158"/>
      <c r="S972" s="158"/>
      <c r="T972" s="158"/>
      <c r="U972" s="158"/>
      <c r="V972" s="158"/>
      <c r="W972" s="158"/>
      <c r="X972" s="158"/>
      <c r="Y972" s="158"/>
      <c r="Z972" s="158"/>
      <c r="AA972" s="158"/>
      <c r="AB972" s="158"/>
      <c r="AC972" s="158"/>
    </row>
    <row r="973" spans="1:29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58"/>
      <c r="O973" s="158"/>
      <c r="P973" s="158"/>
      <c r="Q973" s="158"/>
      <c r="R973" s="158"/>
      <c r="S973" s="158"/>
      <c r="T973" s="158"/>
      <c r="U973" s="158"/>
      <c r="V973" s="158"/>
      <c r="W973" s="158"/>
      <c r="X973" s="158"/>
      <c r="Y973" s="158"/>
      <c r="Z973" s="158"/>
      <c r="AA973" s="158"/>
      <c r="AB973" s="158"/>
      <c r="AC973" s="158"/>
    </row>
    <row r="974" spans="1:29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58"/>
      <c r="O974" s="158"/>
      <c r="P974" s="158"/>
      <c r="Q974" s="158"/>
      <c r="R974" s="158"/>
      <c r="S974" s="158"/>
      <c r="T974" s="158"/>
      <c r="U974" s="158"/>
      <c r="V974" s="158"/>
      <c r="W974" s="158"/>
      <c r="X974" s="158"/>
      <c r="Y974" s="158"/>
      <c r="Z974" s="158"/>
      <c r="AA974" s="158"/>
      <c r="AB974" s="158"/>
      <c r="AC974" s="158"/>
    </row>
    <row r="975" spans="1:29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58"/>
      <c r="O975" s="158"/>
      <c r="P975" s="158"/>
      <c r="Q975" s="158"/>
      <c r="R975" s="158"/>
      <c r="S975" s="158"/>
      <c r="T975" s="158"/>
      <c r="U975" s="158"/>
      <c r="V975" s="158"/>
      <c r="W975" s="158"/>
      <c r="X975" s="158"/>
      <c r="Y975" s="158"/>
      <c r="Z975" s="158"/>
      <c r="AA975" s="158"/>
      <c r="AB975" s="158"/>
      <c r="AC975" s="158"/>
    </row>
    <row r="976" spans="1:29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58"/>
      <c r="O976" s="158"/>
      <c r="P976" s="158"/>
      <c r="Q976" s="158"/>
      <c r="R976" s="158"/>
      <c r="S976" s="158"/>
      <c r="T976" s="158"/>
      <c r="U976" s="158"/>
      <c r="V976" s="158"/>
      <c r="W976" s="158"/>
      <c r="X976" s="158"/>
      <c r="Y976" s="158"/>
      <c r="Z976" s="158"/>
      <c r="AA976" s="158"/>
      <c r="AB976" s="158"/>
      <c r="AC976" s="158"/>
    </row>
    <row r="977" spans="1:29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58"/>
      <c r="O977" s="158"/>
      <c r="P977" s="158"/>
      <c r="Q977" s="158"/>
      <c r="R977" s="158"/>
      <c r="S977" s="158"/>
      <c r="T977" s="158"/>
      <c r="U977" s="158"/>
      <c r="V977" s="158"/>
      <c r="W977" s="158"/>
      <c r="X977" s="158"/>
      <c r="Y977" s="158"/>
      <c r="Z977" s="158"/>
      <c r="AA977" s="158"/>
      <c r="AB977" s="158"/>
      <c r="AC977" s="158"/>
    </row>
    <row r="978" spans="1:29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58"/>
      <c r="O978" s="158"/>
      <c r="P978" s="158"/>
      <c r="Q978" s="158"/>
      <c r="R978" s="158"/>
      <c r="S978" s="158"/>
      <c r="T978" s="158"/>
      <c r="U978" s="158"/>
      <c r="V978" s="158"/>
      <c r="W978" s="158"/>
      <c r="X978" s="158"/>
      <c r="Y978" s="158"/>
      <c r="Z978" s="158"/>
      <c r="AA978" s="158"/>
      <c r="AB978" s="158"/>
      <c r="AC978" s="158"/>
    </row>
    <row r="979" spans="1:29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58"/>
      <c r="O979" s="158"/>
      <c r="P979" s="158"/>
      <c r="Q979" s="158"/>
      <c r="R979" s="158"/>
      <c r="S979" s="158"/>
      <c r="T979" s="158"/>
      <c r="U979" s="158"/>
      <c r="V979" s="158"/>
      <c r="W979" s="158"/>
      <c r="X979" s="158"/>
      <c r="Y979" s="158"/>
      <c r="Z979" s="158"/>
      <c r="AA979" s="158"/>
      <c r="AB979" s="158"/>
      <c r="AC979" s="158"/>
    </row>
    <row r="980" spans="1:29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58"/>
      <c r="O980" s="158"/>
      <c r="P980" s="158"/>
      <c r="Q980" s="158"/>
      <c r="R980" s="158"/>
      <c r="S980" s="158"/>
      <c r="T980" s="158"/>
      <c r="U980" s="158"/>
      <c r="V980" s="158"/>
      <c r="W980" s="158"/>
      <c r="X980" s="158"/>
      <c r="Y980" s="158"/>
      <c r="Z980" s="158"/>
      <c r="AA980" s="158"/>
      <c r="AB980" s="158"/>
      <c r="AC980" s="158"/>
    </row>
    <row r="981" spans="1:29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58"/>
      <c r="O981" s="158"/>
      <c r="P981" s="158"/>
      <c r="Q981" s="158"/>
      <c r="R981" s="158"/>
      <c r="S981" s="158"/>
      <c r="T981" s="158"/>
      <c r="U981" s="158"/>
      <c r="V981" s="158"/>
      <c r="W981" s="158"/>
      <c r="X981" s="158"/>
      <c r="Y981" s="158"/>
      <c r="Z981" s="158"/>
      <c r="AA981" s="158"/>
      <c r="AB981" s="158"/>
      <c r="AC981" s="158"/>
    </row>
    <row r="982" spans="1:29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58"/>
      <c r="O982" s="158"/>
      <c r="P982" s="158"/>
      <c r="Q982" s="158"/>
      <c r="R982" s="158"/>
      <c r="S982" s="158"/>
      <c r="T982" s="158"/>
      <c r="U982" s="158"/>
      <c r="V982" s="158"/>
      <c r="W982" s="158"/>
      <c r="X982" s="158"/>
      <c r="Y982" s="158"/>
      <c r="Z982" s="158"/>
      <c r="AA982" s="158"/>
      <c r="AB982" s="158"/>
      <c r="AC982" s="158"/>
    </row>
    <row r="983" spans="1:29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58"/>
      <c r="O983" s="158"/>
      <c r="P983" s="158"/>
      <c r="Q983" s="158"/>
      <c r="R983" s="158"/>
      <c r="S983" s="158"/>
      <c r="T983" s="158"/>
      <c r="U983" s="158"/>
      <c r="V983" s="158"/>
      <c r="W983" s="158"/>
      <c r="X983" s="158"/>
      <c r="Y983" s="158"/>
      <c r="Z983" s="158"/>
      <c r="AA983" s="158"/>
      <c r="AB983" s="158"/>
      <c r="AC983" s="158"/>
    </row>
    <row r="984" spans="1:29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58"/>
      <c r="O984" s="158"/>
      <c r="P984" s="158"/>
      <c r="Q984" s="158"/>
      <c r="R984" s="158"/>
      <c r="S984" s="158"/>
      <c r="T984" s="158"/>
      <c r="U984" s="158"/>
      <c r="V984" s="158"/>
      <c r="W984" s="158"/>
      <c r="X984" s="158"/>
      <c r="Y984" s="158"/>
      <c r="Z984" s="158"/>
      <c r="AA984" s="158"/>
      <c r="AB984" s="158"/>
      <c r="AC984" s="158"/>
    </row>
    <row r="985" spans="1:29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58"/>
      <c r="O985" s="158"/>
      <c r="P985" s="158"/>
      <c r="Q985" s="158"/>
      <c r="R985" s="158"/>
      <c r="S985" s="158"/>
      <c r="T985" s="158"/>
      <c r="U985" s="158"/>
      <c r="V985" s="158"/>
      <c r="W985" s="158"/>
      <c r="X985" s="158"/>
      <c r="Y985" s="158"/>
      <c r="Z985" s="158"/>
      <c r="AA985" s="158"/>
      <c r="AB985" s="158"/>
      <c r="AC985" s="158"/>
    </row>
    <row r="986" spans="1:29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58"/>
      <c r="O986" s="158"/>
      <c r="P986" s="158"/>
      <c r="Q986" s="158"/>
      <c r="R986" s="158"/>
      <c r="S986" s="158"/>
      <c r="T986" s="158"/>
      <c r="U986" s="158"/>
      <c r="V986" s="158"/>
      <c r="W986" s="158"/>
      <c r="X986" s="158"/>
      <c r="Y986" s="158"/>
      <c r="Z986" s="158"/>
      <c r="AA986" s="158"/>
      <c r="AB986" s="158"/>
      <c r="AC986" s="158"/>
    </row>
    <row r="987" spans="1:29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58"/>
      <c r="O987" s="158"/>
      <c r="P987" s="158"/>
      <c r="Q987" s="158"/>
      <c r="R987" s="158"/>
      <c r="S987" s="158"/>
      <c r="T987" s="158"/>
      <c r="U987" s="158"/>
      <c r="V987" s="158"/>
      <c r="W987" s="158"/>
      <c r="X987" s="158"/>
      <c r="Y987" s="158"/>
      <c r="Z987" s="158"/>
      <c r="AA987" s="158"/>
      <c r="AB987" s="158"/>
      <c r="AC987" s="158"/>
    </row>
    <row r="988" spans="1:29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58"/>
      <c r="O988" s="158"/>
      <c r="P988" s="158"/>
      <c r="Q988" s="158"/>
      <c r="R988" s="158"/>
      <c r="S988" s="158"/>
      <c r="T988" s="158"/>
      <c r="U988" s="158"/>
      <c r="V988" s="158"/>
      <c r="W988" s="158"/>
      <c r="X988" s="158"/>
      <c r="Y988" s="158"/>
      <c r="Z988" s="158"/>
      <c r="AA988" s="158"/>
      <c r="AB988" s="158"/>
      <c r="AC988" s="158"/>
    </row>
    <row r="989" spans="1:29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58"/>
      <c r="O989" s="158"/>
      <c r="P989" s="158"/>
      <c r="Q989" s="158"/>
      <c r="R989" s="158"/>
      <c r="S989" s="158"/>
      <c r="T989" s="158"/>
      <c r="U989" s="158"/>
      <c r="V989" s="158"/>
      <c r="W989" s="158"/>
      <c r="X989" s="158"/>
      <c r="Y989" s="158"/>
      <c r="Z989" s="158"/>
      <c r="AA989" s="158"/>
      <c r="AB989" s="158"/>
      <c r="AC989" s="158"/>
    </row>
    <row r="990" spans="1:29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58"/>
      <c r="O990" s="158"/>
      <c r="P990" s="158"/>
      <c r="Q990" s="158"/>
      <c r="R990" s="158"/>
      <c r="S990" s="158"/>
      <c r="T990" s="158"/>
      <c r="U990" s="158"/>
      <c r="V990" s="158"/>
      <c r="W990" s="158"/>
      <c r="X990" s="158"/>
      <c r="Y990" s="158"/>
      <c r="Z990" s="158"/>
      <c r="AA990" s="158"/>
      <c r="AB990" s="158"/>
      <c r="AC990" s="158"/>
    </row>
    <row r="991" spans="1:29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58"/>
      <c r="O991" s="158"/>
      <c r="P991" s="158"/>
      <c r="Q991" s="158"/>
      <c r="R991" s="158"/>
      <c r="S991" s="158"/>
      <c r="T991" s="158"/>
      <c r="U991" s="158"/>
      <c r="V991" s="158"/>
      <c r="W991" s="158"/>
      <c r="X991" s="158"/>
      <c r="Y991" s="158"/>
      <c r="Z991" s="158"/>
      <c r="AA991" s="158"/>
      <c r="AB991" s="158"/>
      <c r="AC991" s="158"/>
    </row>
    <row r="992" spans="1:29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58"/>
      <c r="O992" s="158"/>
      <c r="P992" s="158"/>
      <c r="Q992" s="158"/>
      <c r="R992" s="158"/>
      <c r="S992" s="158"/>
      <c r="T992" s="158"/>
      <c r="U992" s="158"/>
      <c r="V992" s="158"/>
      <c r="W992" s="158"/>
      <c r="X992" s="158"/>
      <c r="Y992" s="158"/>
      <c r="Z992" s="158"/>
      <c r="AA992" s="158"/>
      <c r="AB992" s="158"/>
      <c r="AC992" s="158"/>
    </row>
    <row r="993" spans="1:29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58"/>
      <c r="O993" s="158"/>
      <c r="P993" s="158"/>
      <c r="Q993" s="158"/>
      <c r="R993" s="158"/>
      <c r="S993" s="158"/>
      <c r="T993" s="158"/>
      <c r="U993" s="158"/>
      <c r="V993" s="158"/>
      <c r="W993" s="158"/>
      <c r="X993" s="158"/>
      <c r="Y993" s="158"/>
      <c r="Z993" s="158"/>
      <c r="AA993" s="158"/>
      <c r="AB993" s="158"/>
      <c r="AC993" s="158"/>
    </row>
    <row r="994" spans="1:29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58"/>
      <c r="O994" s="158"/>
      <c r="P994" s="158"/>
      <c r="Q994" s="158"/>
      <c r="R994" s="158"/>
      <c r="S994" s="158"/>
      <c r="T994" s="158"/>
      <c r="U994" s="158"/>
      <c r="V994" s="158"/>
      <c r="W994" s="158"/>
      <c r="X994" s="158"/>
      <c r="Y994" s="158"/>
      <c r="Z994" s="158"/>
      <c r="AA994" s="158"/>
      <c r="AB994" s="158"/>
      <c r="AC994" s="158"/>
    </row>
    <row r="995" spans="1:29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58"/>
      <c r="O995" s="158"/>
      <c r="P995" s="158"/>
      <c r="Q995" s="158"/>
      <c r="R995" s="158"/>
      <c r="S995" s="158"/>
      <c r="T995" s="158"/>
      <c r="U995" s="158"/>
      <c r="V995" s="158"/>
      <c r="W995" s="158"/>
      <c r="X995" s="158"/>
      <c r="Y995" s="158"/>
      <c r="Z995" s="158"/>
      <c r="AA995" s="158"/>
      <c r="AB995" s="158"/>
      <c r="AC995" s="158"/>
    </row>
    <row r="996" spans="1:29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58"/>
      <c r="O996" s="158"/>
      <c r="P996" s="158"/>
      <c r="Q996" s="158"/>
      <c r="R996" s="158"/>
      <c r="S996" s="158"/>
      <c r="T996" s="158"/>
      <c r="U996" s="158"/>
      <c r="V996" s="158"/>
      <c r="W996" s="158"/>
      <c r="X996" s="158"/>
      <c r="Y996" s="158"/>
      <c r="Z996" s="158"/>
      <c r="AA996" s="158"/>
      <c r="AB996" s="158"/>
      <c r="AC996" s="158"/>
    </row>
    <row r="997" spans="1:29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58"/>
      <c r="O997" s="158"/>
      <c r="P997" s="158"/>
      <c r="Q997" s="158"/>
      <c r="R997" s="158"/>
      <c r="S997" s="158"/>
      <c r="T997" s="158"/>
      <c r="U997" s="158"/>
      <c r="V997" s="158"/>
      <c r="W997" s="158"/>
      <c r="X997" s="158"/>
      <c r="Y997" s="158"/>
      <c r="Z997" s="158"/>
      <c r="AA997" s="158"/>
      <c r="AB997" s="158"/>
      <c r="AC997" s="158"/>
    </row>
    <row r="998" spans="1:29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58"/>
      <c r="O998" s="158"/>
      <c r="P998" s="158"/>
      <c r="Q998" s="158"/>
      <c r="R998" s="158"/>
      <c r="S998" s="158"/>
      <c r="T998" s="158"/>
      <c r="U998" s="158"/>
      <c r="V998" s="158"/>
      <c r="W998" s="158"/>
      <c r="X998" s="158"/>
      <c r="Y998" s="158"/>
      <c r="Z998" s="158"/>
      <c r="AA998" s="158"/>
      <c r="AB998" s="158"/>
      <c r="AC998" s="158"/>
    </row>
    <row r="999" spans="1:29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58"/>
      <c r="O999" s="158"/>
      <c r="P999" s="158"/>
      <c r="Q999" s="158"/>
      <c r="R999" s="158"/>
      <c r="S999" s="158"/>
      <c r="T999" s="158"/>
      <c r="U999" s="158"/>
      <c r="V999" s="158"/>
      <c r="W999" s="158"/>
      <c r="X999" s="158"/>
      <c r="Y999" s="158"/>
      <c r="Z999" s="158"/>
      <c r="AA999" s="158"/>
      <c r="AB999" s="158"/>
      <c r="AC999" s="158"/>
    </row>
    <row r="1000" spans="1:29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58"/>
      <c r="O1000" s="158"/>
      <c r="P1000" s="158"/>
      <c r="Q1000" s="158"/>
      <c r="R1000" s="158"/>
      <c r="S1000" s="158"/>
      <c r="T1000" s="158"/>
      <c r="U1000" s="158"/>
      <c r="V1000" s="158"/>
      <c r="W1000" s="158"/>
      <c r="X1000" s="158"/>
      <c r="Y1000" s="158"/>
      <c r="Z1000" s="158"/>
      <c r="AA1000" s="158"/>
      <c r="AB1000" s="158"/>
      <c r="AC1000" s="158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9CCFF"/>
  </sheetPr>
  <dimension ref="A1:Z1000"/>
  <sheetViews>
    <sheetView workbookViewId="0">
      <pane ySplit="6" topLeftCell="A22" activePane="bottomLeft" state="frozen"/>
      <selection pane="bottomLeft" activeCell="I30" sqref="I30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4" width="9.140625" customWidth="1"/>
    <col min="15" max="26" width="8" customWidth="1"/>
  </cols>
  <sheetData>
    <row r="1" spans="1:26" ht="13.5" customHeight="1" x14ac:dyDescent="0.2">
      <c r="A1" s="13"/>
      <c r="B1" s="55"/>
      <c r="C1" s="56" t="s">
        <v>116</v>
      </c>
      <c r="D1" s="56"/>
      <c r="E1" s="13"/>
      <c r="F1" s="13" t="s">
        <v>116</v>
      </c>
      <c r="G1" s="13"/>
      <c r="H1" s="13" t="s">
        <v>116</v>
      </c>
      <c r="I1" s="13"/>
      <c r="J1" s="13"/>
      <c r="K1" s="13" t="s">
        <v>116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548" t="s">
        <v>117</v>
      </c>
      <c r="C2" s="511"/>
      <c r="D2" s="511"/>
      <c r="E2" s="511"/>
      <c r="F2" s="511"/>
      <c r="G2" s="511"/>
      <c r="H2" s="511"/>
      <c r="I2" s="511"/>
      <c r="J2" s="511"/>
      <c r="K2" s="511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739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119</v>
      </c>
      <c r="D4" s="57" t="s">
        <v>120</v>
      </c>
      <c r="E4" s="549" t="s">
        <v>121</v>
      </c>
      <c r="F4" s="549" t="str">
        <f>SASARAN!$C$8</f>
        <v>PURWODADI</v>
      </c>
      <c r="G4" s="549" t="str">
        <f>SASARAN!$C$9</f>
        <v>POLOWIJEN</v>
      </c>
      <c r="H4" s="549" t="str">
        <f>SASARAN!$C$10</f>
        <v>BALEARJOSARI</v>
      </c>
      <c r="I4" s="549">
        <f>SASARAN!$C$11</f>
        <v>0</v>
      </c>
      <c r="J4" s="549">
        <f>SASARAN!$C$12</f>
        <v>0</v>
      </c>
      <c r="K4" s="549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122</v>
      </c>
      <c r="D5" s="59"/>
      <c r="E5" s="513"/>
      <c r="F5" s="513"/>
      <c r="G5" s="513"/>
      <c r="H5" s="513"/>
      <c r="I5" s="513"/>
      <c r="J5" s="513"/>
      <c r="K5" s="513"/>
      <c r="L5" s="13"/>
      <c r="M5" s="60" t="s">
        <v>112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514"/>
      <c r="F6" s="514"/>
      <c r="G6" s="514"/>
      <c r="H6" s="514"/>
      <c r="I6" s="514"/>
      <c r="J6" s="514"/>
      <c r="K6" s="514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123</v>
      </c>
      <c r="D9" s="69" t="s">
        <v>124</v>
      </c>
      <c r="E9" s="68" t="s">
        <v>123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125</v>
      </c>
      <c r="D10" s="74" t="s">
        <v>126</v>
      </c>
      <c r="E10" s="73" t="s">
        <v>127</v>
      </c>
      <c r="F10" s="145">
        <v>13</v>
      </c>
      <c r="G10" s="146">
        <v>10</v>
      </c>
      <c r="H10" s="91">
        <v>9</v>
      </c>
      <c r="I10" s="78"/>
      <c r="J10" s="79"/>
      <c r="K10" s="80"/>
      <c r="L10" s="13"/>
      <c r="M10" s="81">
        <f t="shared" ref="M10:M264" si="0">SUM(F10:K10)</f>
        <v>32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128</v>
      </c>
      <c r="D11" s="74" t="s">
        <v>129</v>
      </c>
      <c r="E11" s="73" t="s">
        <v>128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130</v>
      </c>
      <c r="C12" s="541" t="s">
        <v>131</v>
      </c>
      <c r="D12" s="83" t="s">
        <v>132</v>
      </c>
      <c r="E12" s="57" t="s">
        <v>133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134</v>
      </c>
      <c r="C13" s="513"/>
      <c r="D13" s="83" t="s">
        <v>135</v>
      </c>
      <c r="E13" s="57" t="s">
        <v>136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137</v>
      </c>
      <c r="C14" s="513"/>
      <c r="D14" s="83" t="s">
        <v>138</v>
      </c>
      <c r="E14" s="57" t="s">
        <v>139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140</v>
      </c>
      <c r="C15" s="513"/>
      <c r="D15" s="83" t="s">
        <v>141</v>
      </c>
      <c r="E15" s="57" t="s">
        <v>142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514"/>
      <c r="D16" s="89" t="s">
        <v>143</v>
      </c>
      <c r="E16" s="90" t="s">
        <v>144</v>
      </c>
      <c r="F16" s="92">
        <f t="shared" ref="F16:K16" si="1">SUM(F12:F15)</f>
        <v>0</v>
      </c>
      <c r="G16" s="92">
        <f t="shared" si="1"/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145</v>
      </c>
      <c r="C17" s="541" t="s">
        <v>146</v>
      </c>
      <c r="D17" s="94" t="s">
        <v>147</v>
      </c>
      <c r="E17" s="95" t="s">
        <v>148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149</v>
      </c>
      <c r="C18" s="513"/>
      <c r="D18" s="94" t="s">
        <v>150</v>
      </c>
      <c r="E18" s="95" t="s">
        <v>151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514"/>
      <c r="D19" s="89" t="s">
        <v>152</v>
      </c>
      <c r="E19" s="90" t="s">
        <v>153</v>
      </c>
      <c r="F19" s="92">
        <f t="shared" ref="F19:K19" si="2">SUM(F17:F18)</f>
        <v>6</v>
      </c>
      <c r="G19" s="92">
        <f t="shared" si="2"/>
        <v>6</v>
      </c>
      <c r="H19" s="92">
        <f t="shared" si="2"/>
        <v>4</v>
      </c>
      <c r="I19" s="92">
        <f t="shared" si="2"/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154</v>
      </c>
      <c r="C20" s="99" t="s">
        <v>155</v>
      </c>
      <c r="D20" s="89" t="s">
        <v>156</v>
      </c>
      <c r="E20" s="90" t="s">
        <v>157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544" t="s">
        <v>158</v>
      </c>
      <c r="C21" s="541" t="s">
        <v>128</v>
      </c>
      <c r="D21" s="89" t="s">
        <v>159</v>
      </c>
      <c r="E21" s="538" t="s">
        <v>128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513"/>
      <c r="C22" s="513"/>
      <c r="D22" s="89" t="s">
        <v>160</v>
      </c>
      <c r="E22" s="513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514"/>
      <c r="C23" s="514"/>
      <c r="D23" s="89" t="s">
        <v>161</v>
      </c>
      <c r="E23" s="514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162</v>
      </c>
      <c r="C24" s="541" t="s">
        <v>163</v>
      </c>
      <c r="D24" s="83" t="s">
        <v>164</v>
      </c>
      <c r="E24" s="57" t="s">
        <v>165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166</v>
      </c>
      <c r="C25" s="513"/>
      <c r="D25" s="83" t="s">
        <v>167</v>
      </c>
      <c r="E25" s="57" t="s">
        <v>168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169</v>
      </c>
      <c r="C26" s="513"/>
      <c r="D26" s="83" t="s">
        <v>170</v>
      </c>
      <c r="E26" s="57" t="s">
        <v>171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172</v>
      </c>
      <c r="C27" s="513"/>
      <c r="D27" s="83" t="s">
        <v>173</v>
      </c>
      <c r="E27" s="57" t="s">
        <v>174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514"/>
      <c r="D28" s="89" t="s">
        <v>175</v>
      </c>
      <c r="E28" s="90" t="s">
        <v>176</v>
      </c>
      <c r="F28" s="92">
        <f t="shared" ref="F28:K28" si="3">SUM(F24:F27)</f>
        <v>0</v>
      </c>
      <c r="G28" s="92">
        <f t="shared" si="3"/>
        <v>0</v>
      </c>
      <c r="H28" s="92">
        <f t="shared" si="3"/>
        <v>0</v>
      </c>
      <c r="I28" s="92">
        <f t="shared" si="3"/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177</v>
      </c>
      <c r="C29" s="546" t="s">
        <v>178</v>
      </c>
      <c r="D29" s="69" t="s">
        <v>179</v>
      </c>
      <c r="E29" s="102" t="s">
        <v>180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181</v>
      </c>
      <c r="C30" s="513"/>
      <c r="D30" s="69" t="s">
        <v>182</v>
      </c>
      <c r="E30" s="102" t="s">
        <v>183</v>
      </c>
      <c r="F30" s="150">
        <v>0</v>
      </c>
      <c r="G30" s="150">
        <v>0</v>
      </c>
      <c r="H30" s="150">
        <v>0</v>
      </c>
      <c r="I30" s="104"/>
      <c r="J30" s="104"/>
      <c r="K30" s="104"/>
      <c r="L30" s="100"/>
      <c r="M30" s="81">
        <f t="shared" si="0"/>
        <v>0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184</v>
      </c>
      <c r="C31" s="513"/>
      <c r="D31" s="69" t="s">
        <v>185</v>
      </c>
      <c r="E31" s="102" t="s">
        <v>186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187</v>
      </c>
      <c r="C32" s="513"/>
      <c r="D32" s="69" t="s">
        <v>188</v>
      </c>
      <c r="E32" s="102" t="s">
        <v>189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190</v>
      </c>
      <c r="C33" s="513"/>
      <c r="D33" s="69" t="s">
        <v>191</v>
      </c>
      <c r="E33" s="102" t="s">
        <v>192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193</v>
      </c>
      <c r="C34" s="513"/>
      <c r="D34" s="69" t="s">
        <v>194</v>
      </c>
      <c r="E34" s="102" t="s">
        <v>195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196</v>
      </c>
      <c r="C35" s="514"/>
      <c r="D35" s="69" t="s">
        <v>197</v>
      </c>
      <c r="E35" s="102" t="s">
        <v>198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199</v>
      </c>
      <c r="C36" s="541" t="s">
        <v>200</v>
      </c>
      <c r="D36" s="83" t="s">
        <v>201</v>
      </c>
      <c r="E36" s="57" t="s">
        <v>202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203</v>
      </c>
      <c r="C37" s="513"/>
      <c r="D37" s="83" t="s">
        <v>204</v>
      </c>
      <c r="E37" s="57" t="s">
        <v>205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206</v>
      </c>
      <c r="C38" s="513"/>
      <c r="D38" s="83" t="s">
        <v>207</v>
      </c>
      <c r="E38" s="57" t="s">
        <v>208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209</v>
      </c>
      <c r="C39" s="513"/>
      <c r="D39" s="83" t="s">
        <v>210</v>
      </c>
      <c r="E39" s="57" t="s">
        <v>211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514"/>
      <c r="D40" s="89" t="s">
        <v>212</v>
      </c>
      <c r="E40" s="90" t="s">
        <v>200</v>
      </c>
      <c r="F40" s="92">
        <f t="shared" ref="F40:K40" si="4">+F36+F37+F38+F39</f>
        <v>1</v>
      </c>
      <c r="G40" s="92">
        <f t="shared" si="4"/>
        <v>1</v>
      </c>
      <c r="H40" s="92">
        <f t="shared" si="4"/>
        <v>1</v>
      </c>
      <c r="I40" s="92">
        <f t="shared" si="4"/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547" t="s">
        <v>213</v>
      </c>
      <c r="C41" s="541" t="s">
        <v>214</v>
      </c>
      <c r="D41" s="83" t="s">
        <v>215</v>
      </c>
      <c r="E41" s="57" t="s">
        <v>216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514"/>
      <c r="C42" s="513"/>
      <c r="D42" s="83" t="s">
        <v>217</v>
      </c>
      <c r="E42" s="57" t="s">
        <v>218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547" t="s">
        <v>219</v>
      </c>
      <c r="C43" s="513"/>
      <c r="D43" s="83" t="s">
        <v>220</v>
      </c>
      <c r="E43" s="57" t="s">
        <v>221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514"/>
      <c r="C44" s="513"/>
      <c r="D44" s="83" t="s">
        <v>222</v>
      </c>
      <c r="E44" s="57" t="s">
        <v>223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514"/>
      <c r="D45" s="89" t="s">
        <v>224</v>
      </c>
      <c r="E45" s="90" t="s">
        <v>214</v>
      </c>
      <c r="F45" s="92">
        <f t="shared" ref="F45:K45" si="5">+F41+F42+F43+F44</f>
        <v>1</v>
      </c>
      <c r="G45" s="92">
        <f t="shared" si="5"/>
        <v>1</v>
      </c>
      <c r="H45" s="92">
        <f t="shared" si="5"/>
        <v>1</v>
      </c>
      <c r="I45" s="92">
        <f t="shared" si="5"/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538">
        <v>4</v>
      </c>
      <c r="C46" s="538" t="s">
        <v>225</v>
      </c>
      <c r="D46" s="89" t="s">
        <v>226</v>
      </c>
      <c r="E46" s="90" t="s">
        <v>227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513"/>
      <c r="C47" s="513"/>
      <c r="D47" s="89" t="s">
        <v>228</v>
      </c>
      <c r="E47" s="90" t="s">
        <v>229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514"/>
      <c r="C48" s="514"/>
      <c r="D48" s="89" t="s">
        <v>230</v>
      </c>
      <c r="E48" s="90" t="s">
        <v>231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538" t="s">
        <v>232</v>
      </c>
      <c r="C49" s="541" t="s">
        <v>233</v>
      </c>
      <c r="D49" s="89" t="s">
        <v>234</v>
      </c>
      <c r="E49" s="90" t="s">
        <v>235</v>
      </c>
      <c r="F49" s="111">
        <v>0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0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513"/>
      <c r="C50" s="513"/>
      <c r="D50" s="89" t="s">
        <v>236</v>
      </c>
      <c r="E50" s="90" t="s">
        <v>237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513"/>
      <c r="C51" s="513"/>
      <c r="D51" s="74" t="s">
        <v>238</v>
      </c>
      <c r="E51" s="102" t="s">
        <v>239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513"/>
      <c r="C52" s="513"/>
      <c r="D52" s="89" t="s">
        <v>240</v>
      </c>
      <c r="E52" s="90" t="s">
        <v>241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514"/>
      <c r="C53" s="513"/>
      <c r="D53" s="89" t="s">
        <v>242</v>
      </c>
      <c r="E53" s="90" t="s">
        <v>243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538" t="s">
        <v>244</v>
      </c>
      <c r="C54" s="513"/>
      <c r="D54" s="83" t="s">
        <v>245</v>
      </c>
      <c r="E54" s="57" t="s">
        <v>246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513"/>
      <c r="C55" s="513"/>
      <c r="D55" s="83" t="s">
        <v>247</v>
      </c>
      <c r="E55" s="57" t="s">
        <v>248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513"/>
      <c r="C56" s="513"/>
      <c r="D56" s="83" t="s">
        <v>249</v>
      </c>
      <c r="E56" s="57" t="s">
        <v>250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513"/>
      <c r="C57" s="513"/>
      <c r="D57" s="83" t="s">
        <v>251</v>
      </c>
      <c r="E57" s="57" t="s">
        <v>252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514"/>
      <c r="C58" s="514"/>
      <c r="D58" s="89" t="s">
        <v>253</v>
      </c>
      <c r="E58" s="90" t="s">
        <v>254</v>
      </c>
      <c r="F58" s="92">
        <f t="shared" ref="F58:K58" si="6">+F54+F55+F56+F57</f>
        <v>0</v>
      </c>
      <c r="G58" s="92">
        <f t="shared" si="6"/>
        <v>0</v>
      </c>
      <c r="H58" s="92">
        <f t="shared" si="6"/>
        <v>0</v>
      </c>
      <c r="I58" s="92">
        <f t="shared" si="6"/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0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544" t="s">
        <v>255</v>
      </c>
      <c r="C59" s="541" t="s">
        <v>256</v>
      </c>
      <c r="D59" s="83" t="s">
        <v>257</v>
      </c>
      <c r="E59" s="57" t="s">
        <v>258</v>
      </c>
      <c r="F59" s="84">
        <v>1</v>
      </c>
      <c r="G59" s="84">
        <v>1</v>
      </c>
      <c r="H59" s="84">
        <v>1</v>
      </c>
      <c r="I59" s="84"/>
      <c r="J59" s="84"/>
      <c r="K59" s="84"/>
      <c r="L59" s="13"/>
      <c r="M59" s="81">
        <f t="shared" si="0"/>
        <v>3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513"/>
      <c r="C60" s="513"/>
      <c r="D60" s="83" t="s">
        <v>259</v>
      </c>
      <c r="E60" s="57" t="s">
        <v>260</v>
      </c>
      <c r="F60" s="84">
        <v>80</v>
      </c>
      <c r="G60" s="84">
        <v>50</v>
      </c>
      <c r="H60" s="84">
        <v>50</v>
      </c>
      <c r="I60" s="84"/>
      <c r="J60" s="84"/>
      <c r="K60" s="84"/>
      <c r="L60" s="13"/>
      <c r="M60" s="81">
        <f t="shared" si="0"/>
        <v>180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513"/>
      <c r="C61" s="513"/>
      <c r="D61" s="83" t="s">
        <v>261</v>
      </c>
      <c r="E61" s="57" t="s">
        <v>262</v>
      </c>
      <c r="F61" s="84">
        <v>2</v>
      </c>
      <c r="G61" s="84">
        <v>2</v>
      </c>
      <c r="H61" s="84">
        <v>2</v>
      </c>
      <c r="I61" s="84"/>
      <c r="J61" s="84"/>
      <c r="K61" s="84"/>
      <c r="L61" s="13"/>
      <c r="M61" s="81">
        <f t="shared" si="0"/>
        <v>6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514"/>
      <c r="C62" s="513"/>
      <c r="D62" s="83" t="s">
        <v>263</v>
      </c>
      <c r="E62" s="57" t="s">
        <v>264</v>
      </c>
      <c r="F62" s="84">
        <v>89</v>
      </c>
      <c r="G62" s="84">
        <v>58</v>
      </c>
      <c r="H62" s="84">
        <v>58</v>
      </c>
      <c r="I62" s="84"/>
      <c r="J62" s="84"/>
      <c r="K62" s="84"/>
      <c r="L62" s="13"/>
      <c r="M62" s="81">
        <f t="shared" si="0"/>
        <v>205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544" t="s">
        <v>265</v>
      </c>
      <c r="C63" s="513"/>
      <c r="D63" s="83" t="s">
        <v>266</v>
      </c>
      <c r="E63" s="57" t="s">
        <v>267</v>
      </c>
      <c r="F63" s="84">
        <v>4</v>
      </c>
      <c r="G63" s="84">
        <v>4</v>
      </c>
      <c r="H63" s="84">
        <v>4</v>
      </c>
      <c r="I63" s="84"/>
      <c r="J63" s="84"/>
      <c r="K63" s="84"/>
      <c r="L63" s="13"/>
      <c r="M63" s="81">
        <f t="shared" si="0"/>
        <v>12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514"/>
      <c r="C64" s="513"/>
      <c r="D64" s="83" t="s">
        <v>268</v>
      </c>
      <c r="E64" s="57" t="s">
        <v>269</v>
      </c>
      <c r="F64" s="84">
        <f>76+36+35</f>
        <v>147</v>
      </c>
      <c r="G64" s="84">
        <f>45+34+36</f>
        <v>115</v>
      </c>
      <c r="H64" s="84">
        <f>43+36+35</f>
        <v>114</v>
      </c>
      <c r="I64" s="84"/>
      <c r="J64" s="84"/>
      <c r="K64" s="84"/>
      <c r="L64" s="13"/>
      <c r="M64" s="81">
        <f t="shared" si="0"/>
        <v>376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544" t="s">
        <v>270</v>
      </c>
      <c r="C65" s="513"/>
      <c r="D65" s="83" t="s">
        <v>271</v>
      </c>
      <c r="E65" s="57" t="s">
        <v>272</v>
      </c>
      <c r="F65" s="84">
        <v>1</v>
      </c>
      <c r="G65" s="84">
        <v>1</v>
      </c>
      <c r="H65" s="84">
        <v>1</v>
      </c>
      <c r="I65" s="84"/>
      <c r="J65" s="84"/>
      <c r="K65" s="84"/>
      <c r="L65" s="13"/>
      <c r="M65" s="81">
        <f t="shared" si="0"/>
        <v>3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514"/>
      <c r="C66" s="513"/>
      <c r="D66" s="83" t="s">
        <v>273</v>
      </c>
      <c r="E66" s="57" t="s">
        <v>274</v>
      </c>
      <c r="F66" s="84">
        <v>7</v>
      </c>
      <c r="G66" s="84">
        <v>6</v>
      </c>
      <c r="H66" s="84">
        <v>6</v>
      </c>
      <c r="I66" s="84"/>
      <c r="J66" s="84"/>
      <c r="K66" s="84"/>
      <c r="L66" s="13"/>
      <c r="M66" s="81">
        <f t="shared" si="0"/>
        <v>19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544" t="s">
        <v>275</v>
      </c>
      <c r="C67" s="513"/>
      <c r="D67" s="83" t="s">
        <v>276</v>
      </c>
      <c r="E67" s="57" t="s">
        <v>277</v>
      </c>
      <c r="F67" s="84">
        <v>0</v>
      </c>
      <c r="G67" s="84">
        <v>0</v>
      </c>
      <c r="H67" s="84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514"/>
      <c r="C68" s="513"/>
      <c r="D68" s="83" t="s">
        <v>278</v>
      </c>
      <c r="E68" s="57" t="s">
        <v>279</v>
      </c>
      <c r="F68" s="84">
        <v>0</v>
      </c>
      <c r="G68" s="84">
        <v>0</v>
      </c>
      <c r="H68" s="84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544" t="s">
        <v>280</v>
      </c>
      <c r="C69" s="513"/>
      <c r="D69" s="83" t="s">
        <v>281</v>
      </c>
      <c r="E69" s="57" t="s">
        <v>282</v>
      </c>
      <c r="F69" s="84">
        <v>7</v>
      </c>
      <c r="G69" s="84">
        <v>7</v>
      </c>
      <c r="H69" s="84">
        <v>7</v>
      </c>
      <c r="I69" s="84"/>
      <c r="J69" s="84"/>
      <c r="K69" s="84"/>
      <c r="L69" s="13"/>
      <c r="M69" s="81">
        <f t="shared" si="0"/>
        <v>21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514"/>
      <c r="C70" s="513"/>
      <c r="D70" s="83" t="s">
        <v>283</v>
      </c>
      <c r="E70" s="57" t="s">
        <v>284</v>
      </c>
      <c r="F70" s="84">
        <f>147+31+60+12</f>
        <v>250</v>
      </c>
      <c r="G70" s="84">
        <f>31+60+12+115</f>
        <v>218</v>
      </c>
      <c r="H70" s="84">
        <f>31+60+12+114</f>
        <v>217</v>
      </c>
      <c r="I70" s="84"/>
      <c r="J70" s="84"/>
      <c r="K70" s="84"/>
      <c r="L70" s="13"/>
      <c r="M70" s="81">
        <f t="shared" si="0"/>
        <v>685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544" t="s">
        <v>285</v>
      </c>
      <c r="C71" s="513"/>
      <c r="D71" s="83" t="s">
        <v>286</v>
      </c>
      <c r="E71" s="57" t="s">
        <v>287</v>
      </c>
      <c r="F71" s="84">
        <v>0</v>
      </c>
      <c r="G71" s="84">
        <v>0</v>
      </c>
      <c r="H71" s="84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514"/>
      <c r="C72" s="513"/>
      <c r="D72" s="83" t="s">
        <v>288</v>
      </c>
      <c r="E72" s="57" t="s">
        <v>289</v>
      </c>
      <c r="F72" s="84">
        <v>0</v>
      </c>
      <c r="G72" s="84">
        <v>0</v>
      </c>
      <c r="H72" s="84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544" t="s">
        <v>290</v>
      </c>
      <c r="C73" s="513"/>
      <c r="D73" s="83" t="s">
        <v>291</v>
      </c>
      <c r="E73" s="57" t="s">
        <v>287</v>
      </c>
      <c r="F73" s="84">
        <v>0</v>
      </c>
      <c r="G73" s="84">
        <v>0</v>
      </c>
      <c r="H73" s="84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514"/>
      <c r="C74" s="513"/>
      <c r="D74" s="83" t="s">
        <v>292</v>
      </c>
      <c r="E74" s="57" t="s">
        <v>289</v>
      </c>
      <c r="F74" s="84">
        <v>0</v>
      </c>
      <c r="G74" s="84">
        <v>0</v>
      </c>
      <c r="H74" s="84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544" t="s">
        <v>293</v>
      </c>
      <c r="C75" s="513"/>
      <c r="D75" s="83" t="s">
        <v>294</v>
      </c>
      <c r="E75" s="57" t="s">
        <v>295</v>
      </c>
      <c r="F75" s="84">
        <v>0</v>
      </c>
      <c r="G75" s="84">
        <v>0</v>
      </c>
      <c r="H75" s="84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514"/>
      <c r="C76" s="513"/>
      <c r="D76" s="83" t="s">
        <v>296</v>
      </c>
      <c r="E76" s="57" t="s">
        <v>297</v>
      </c>
      <c r="F76" s="84">
        <v>0</v>
      </c>
      <c r="G76" s="84">
        <v>0</v>
      </c>
      <c r="H76" s="84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544" t="s">
        <v>298</v>
      </c>
      <c r="C77" s="513"/>
      <c r="D77" s="83" t="s">
        <v>299</v>
      </c>
      <c r="E77" s="57" t="s">
        <v>300</v>
      </c>
      <c r="F77" s="84">
        <v>0</v>
      </c>
      <c r="G77" s="84">
        <v>0</v>
      </c>
      <c r="H77" s="84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514"/>
      <c r="C78" s="513"/>
      <c r="D78" s="83" t="s">
        <v>301</v>
      </c>
      <c r="E78" s="57" t="s">
        <v>302</v>
      </c>
      <c r="F78" s="84">
        <v>0</v>
      </c>
      <c r="G78" s="84">
        <v>0</v>
      </c>
      <c r="H78" s="84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544" t="s">
        <v>303</v>
      </c>
      <c r="C79" s="513"/>
      <c r="D79" s="83" t="s">
        <v>304</v>
      </c>
      <c r="E79" s="57" t="s">
        <v>305</v>
      </c>
      <c r="F79" s="84">
        <v>0</v>
      </c>
      <c r="G79" s="84">
        <v>0</v>
      </c>
      <c r="H79" s="84">
        <v>0</v>
      </c>
      <c r="I79" s="84"/>
      <c r="J79" s="84"/>
      <c r="K79" s="84"/>
      <c r="L79" s="13"/>
      <c r="M79" s="81">
        <f t="shared" si="0"/>
        <v>0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514"/>
      <c r="C80" s="513"/>
      <c r="D80" s="83" t="s">
        <v>306</v>
      </c>
      <c r="E80" s="57" t="s">
        <v>307</v>
      </c>
      <c r="F80" s="84">
        <v>0</v>
      </c>
      <c r="G80" s="84">
        <v>0</v>
      </c>
      <c r="H80" s="84">
        <v>0</v>
      </c>
      <c r="I80" s="84"/>
      <c r="J80" s="84"/>
      <c r="K80" s="84"/>
      <c r="L80" s="13"/>
      <c r="M80" s="81">
        <f t="shared" si="0"/>
        <v>0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544" t="s">
        <v>308</v>
      </c>
      <c r="C81" s="513"/>
      <c r="D81" s="83" t="s">
        <v>309</v>
      </c>
      <c r="E81" s="57" t="s">
        <v>310</v>
      </c>
      <c r="F81" s="84">
        <v>0</v>
      </c>
      <c r="G81" s="84">
        <v>0</v>
      </c>
      <c r="H81" s="84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514"/>
      <c r="C82" s="513"/>
      <c r="D82" s="83" t="s">
        <v>311</v>
      </c>
      <c r="E82" s="57" t="s">
        <v>312</v>
      </c>
      <c r="F82" s="84">
        <v>0</v>
      </c>
      <c r="G82" s="84">
        <v>0</v>
      </c>
      <c r="H82" s="84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544" t="s">
        <v>313</v>
      </c>
      <c r="C83" s="513"/>
      <c r="D83" s="83" t="s">
        <v>314</v>
      </c>
      <c r="E83" s="57" t="s">
        <v>315</v>
      </c>
      <c r="F83" s="84">
        <v>4</v>
      </c>
      <c r="G83" s="84">
        <v>4</v>
      </c>
      <c r="H83" s="84">
        <v>4</v>
      </c>
      <c r="I83" s="84"/>
      <c r="J83" s="84"/>
      <c r="K83" s="84"/>
      <c r="L83" s="13"/>
      <c r="M83" s="81">
        <f t="shared" si="0"/>
        <v>12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514"/>
      <c r="C84" s="513"/>
      <c r="D84" s="83" t="s">
        <v>316</v>
      </c>
      <c r="E84" s="57" t="s">
        <v>317</v>
      </c>
      <c r="F84" s="84">
        <f>76+36+35</f>
        <v>147</v>
      </c>
      <c r="G84" s="84">
        <f>45+34+36</f>
        <v>115</v>
      </c>
      <c r="H84" s="84">
        <f>43+36+35</f>
        <v>114</v>
      </c>
      <c r="I84" s="84"/>
      <c r="J84" s="84"/>
      <c r="K84" s="84"/>
      <c r="L84" s="13"/>
      <c r="M84" s="81">
        <f t="shared" si="0"/>
        <v>376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544" t="s">
        <v>318</v>
      </c>
      <c r="C85" s="513"/>
      <c r="D85" s="83" t="s">
        <v>319</v>
      </c>
      <c r="E85" s="57" t="s">
        <v>320</v>
      </c>
      <c r="F85" s="84">
        <v>0</v>
      </c>
      <c r="G85" s="84">
        <v>0</v>
      </c>
      <c r="H85" s="84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514"/>
      <c r="C86" s="513"/>
      <c r="D86" s="83" t="s">
        <v>321</v>
      </c>
      <c r="E86" s="57" t="s">
        <v>322</v>
      </c>
      <c r="F86" s="84">
        <v>0</v>
      </c>
      <c r="G86" s="84">
        <v>0</v>
      </c>
      <c r="H86" s="84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544" t="s">
        <v>323</v>
      </c>
      <c r="C87" s="513"/>
      <c r="D87" s="83" t="s">
        <v>324</v>
      </c>
      <c r="E87" s="57" t="s">
        <v>325</v>
      </c>
      <c r="F87" s="84">
        <v>2</v>
      </c>
      <c r="G87" s="84">
        <v>2</v>
      </c>
      <c r="H87" s="84">
        <v>2</v>
      </c>
      <c r="I87" s="84"/>
      <c r="J87" s="84"/>
      <c r="K87" s="84"/>
      <c r="L87" s="13"/>
      <c r="M87" s="81">
        <f t="shared" si="0"/>
        <v>6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514"/>
      <c r="C88" s="513"/>
      <c r="D88" s="83" t="s">
        <v>326</v>
      </c>
      <c r="E88" s="57" t="s">
        <v>327</v>
      </c>
      <c r="F88" s="84">
        <v>10</v>
      </c>
      <c r="G88" s="84">
        <v>10</v>
      </c>
      <c r="H88" s="84">
        <v>10</v>
      </c>
      <c r="I88" s="84"/>
      <c r="J88" s="84"/>
      <c r="K88" s="84"/>
      <c r="L88" s="13"/>
      <c r="M88" s="81">
        <f t="shared" si="0"/>
        <v>30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544" t="s">
        <v>328</v>
      </c>
      <c r="C89" s="513"/>
      <c r="D89" s="83" t="s">
        <v>329</v>
      </c>
      <c r="E89" s="57" t="s">
        <v>330</v>
      </c>
      <c r="F89" s="84">
        <v>0</v>
      </c>
      <c r="G89" s="84">
        <v>0</v>
      </c>
      <c r="H89" s="84">
        <v>0</v>
      </c>
      <c r="I89" s="84"/>
      <c r="J89" s="84"/>
      <c r="K89" s="84"/>
      <c r="L89" s="13"/>
      <c r="M89" s="81">
        <f t="shared" si="0"/>
        <v>0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514"/>
      <c r="C90" s="513"/>
      <c r="D90" s="83" t="s">
        <v>331</v>
      </c>
      <c r="E90" s="57" t="s">
        <v>332</v>
      </c>
      <c r="F90" s="84">
        <v>0</v>
      </c>
      <c r="G90" s="84">
        <v>0</v>
      </c>
      <c r="H90" s="84">
        <v>0</v>
      </c>
      <c r="I90" s="84"/>
      <c r="J90" s="84"/>
      <c r="K90" s="84"/>
      <c r="L90" s="13"/>
      <c r="M90" s="81">
        <f t="shared" si="0"/>
        <v>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538">
        <v>6</v>
      </c>
      <c r="C91" s="513"/>
      <c r="D91" s="89" t="s">
        <v>333</v>
      </c>
      <c r="E91" s="90" t="s">
        <v>334</v>
      </c>
      <c r="F91" s="92">
        <f>F59+F61+F63+F65+F67+F69+F71+F73+F75+F77+F79+F81+F83+F85+F87+F89</f>
        <v>21</v>
      </c>
      <c r="G91" s="92">
        <f t="shared" ref="G91:K91" si="7">G59+G61+G63+G65+G67+G69+G71+G73+G75+G77+G79+G81+G83+G85+G87+G89</f>
        <v>21</v>
      </c>
      <c r="H91" s="92">
        <f t="shared" si="7"/>
        <v>21</v>
      </c>
      <c r="I91" s="92">
        <f t="shared" si="7"/>
        <v>0</v>
      </c>
      <c r="J91" s="92">
        <f t="shared" si="7"/>
        <v>0</v>
      </c>
      <c r="K91" s="92">
        <f t="shared" si="7"/>
        <v>0</v>
      </c>
      <c r="L91" s="13"/>
      <c r="M91" s="81">
        <f t="shared" si="0"/>
        <v>63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514"/>
      <c r="C92" s="514"/>
      <c r="D92" s="89" t="s">
        <v>335</v>
      </c>
      <c r="E92" s="90" t="s">
        <v>336</v>
      </c>
      <c r="F92" s="92">
        <f t="shared" ref="F92:K92" si="8">+F60+F62+F64+F66+F68+F70+F72+F74+F76+F78+F80+F82+F84+F86+F88+F90</f>
        <v>730</v>
      </c>
      <c r="G92" s="92">
        <f t="shared" si="8"/>
        <v>572</v>
      </c>
      <c r="H92" s="92">
        <f t="shared" si="8"/>
        <v>569</v>
      </c>
      <c r="I92" s="92">
        <f t="shared" si="8"/>
        <v>0</v>
      </c>
      <c r="J92" s="92">
        <f t="shared" si="8"/>
        <v>0</v>
      </c>
      <c r="K92" s="92">
        <f t="shared" si="8"/>
        <v>0</v>
      </c>
      <c r="L92" s="13"/>
      <c r="M92" s="81">
        <f t="shared" si="0"/>
        <v>1871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544" t="s">
        <v>337</v>
      </c>
      <c r="C93" s="541" t="s">
        <v>338</v>
      </c>
      <c r="D93" s="83" t="s">
        <v>257</v>
      </c>
      <c r="E93" s="57" t="s">
        <v>258</v>
      </c>
      <c r="F93" s="84">
        <v>13</v>
      </c>
      <c r="G93" s="84">
        <v>10</v>
      </c>
      <c r="H93" s="84">
        <v>9</v>
      </c>
      <c r="I93" s="84"/>
      <c r="J93" s="84"/>
      <c r="K93" s="84"/>
      <c r="L93" s="13"/>
      <c r="M93" s="81">
        <f t="shared" si="0"/>
        <v>32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513"/>
      <c r="C94" s="513"/>
      <c r="D94" s="83" t="s">
        <v>259</v>
      </c>
      <c r="E94" s="57" t="s">
        <v>260</v>
      </c>
      <c r="F94" s="84">
        <v>741</v>
      </c>
      <c r="G94" s="84">
        <v>569</v>
      </c>
      <c r="H94" s="84">
        <v>407</v>
      </c>
      <c r="I94" s="84"/>
      <c r="J94" s="84"/>
      <c r="K94" s="84"/>
      <c r="L94" s="13"/>
      <c r="M94" s="81">
        <f t="shared" si="0"/>
        <v>1717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513"/>
      <c r="C95" s="513"/>
      <c r="D95" s="83" t="s">
        <v>261</v>
      </c>
      <c r="E95" s="57" t="s">
        <v>262</v>
      </c>
      <c r="F95" s="84">
        <v>13</v>
      </c>
      <c r="G95" s="84">
        <v>10</v>
      </c>
      <c r="H95" s="84">
        <v>9</v>
      </c>
      <c r="I95" s="84"/>
      <c r="J95" s="84"/>
      <c r="K95" s="84"/>
      <c r="L95" s="13"/>
      <c r="M95" s="81">
        <f t="shared" si="0"/>
        <v>32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514"/>
      <c r="C96" s="513"/>
      <c r="D96" s="83" t="s">
        <v>263</v>
      </c>
      <c r="E96" s="57" t="s">
        <v>264</v>
      </c>
      <c r="F96" s="84">
        <v>741</v>
      </c>
      <c r="G96" s="84">
        <v>569</v>
      </c>
      <c r="H96" s="84">
        <v>407</v>
      </c>
      <c r="I96" s="84"/>
      <c r="J96" s="84"/>
      <c r="K96" s="84"/>
      <c r="L96" s="13"/>
      <c r="M96" s="81">
        <f t="shared" si="0"/>
        <v>1717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544" t="s">
        <v>339</v>
      </c>
      <c r="C97" s="513"/>
      <c r="D97" s="83" t="s">
        <v>266</v>
      </c>
      <c r="E97" s="57" t="s">
        <v>267</v>
      </c>
      <c r="F97" s="149">
        <v>13</v>
      </c>
      <c r="G97" s="149">
        <v>9</v>
      </c>
      <c r="H97" s="149">
        <v>7</v>
      </c>
      <c r="I97" s="84"/>
      <c r="J97" s="84"/>
      <c r="K97" s="84"/>
      <c r="L97" s="13"/>
      <c r="M97" s="81">
        <f t="shared" si="0"/>
        <v>29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514"/>
      <c r="C98" s="513"/>
      <c r="D98" s="83" t="s">
        <v>268</v>
      </c>
      <c r="E98" s="57" t="s">
        <v>269</v>
      </c>
      <c r="F98" s="149">
        <v>195</v>
      </c>
      <c r="G98" s="149">
        <v>135</v>
      </c>
      <c r="H98" s="149">
        <v>105</v>
      </c>
      <c r="I98" s="84"/>
      <c r="J98" s="84"/>
      <c r="K98" s="84"/>
      <c r="L98" s="13"/>
      <c r="M98" s="81">
        <f t="shared" si="0"/>
        <v>435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544" t="s">
        <v>340</v>
      </c>
      <c r="C99" s="513"/>
      <c r="D99" s="83" t="s">
        <v>271</v>
      </c>
      <c r="E99" s="57" t="s">
        <v>272</v>
      </c>
      <c r="F99" s="149">
        <v>13</v>
      </c>
      <c r="G99" s="149">
        <v>10</v>
      </c>
      <c r="H99" s="149">
        <v>9</v>
      </c>
      <c r="I99" s="84"/>
      <c r="J99" s="84"/>
      <c r="K99" s="84"/>
      <c r="L99" s="13"/>
      <c r="M99" s="81">
        <f t="shared" si="0"/>
        <v>32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514"/>
      <c r="C100" s="513"/>
      <c r="D100" s="83" t="s">
        <v>273</v>
      </c>
      <c r="E100" s="57" t="s">
        <v>274</v>
      </c>
      <c r="F100" s="149">
        <v>130</v>
      </c>
      <c r="G100" s="149">
        <v>100</v>
      </c>
      <c r="H100" s="149">
        <v>90</v>
      </c>
      <c r="I100" s="84"/>
      <c r="J100" s="84"/>
      <c r="K100" s="84"/>
      <c r="L100" s="13"/>
      <c r="M100" s="81">
        <f t="shared" si="0"/>
        <v>320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544" t="s">
        <v>341</v>
      </c>
      <c r="C101" s="513"/>
      <c r="D101" s="83" t="s">
        <v>276</v>
      </c>
      <c r="E101" s="57" t="s">
        <v>277</v>
      </c>
      <c r="F101" s="84">
        <v>0</v>
      </c>
      <c r="G101" s="84">
        <v>0</v>
      </c>
      <c r="H101" s="84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514"/>
      <c r="C102" s="513"/>
      <c r="D102" s="83" t="s">
        <v>278</v>
      </c>
      <c r="E102" s="57" t="s">
        <v>279</v>
      </c>
      <c r="F102" s="84">
        <v>0</v>
      </c>
      <c r="G102" s="84">
        <v>0</v>
      </c>
      <c r="H102" s="84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544" t="s">
        <v>342</v>
      </c>
      <c r="C103" s="513"/>
      <c r="D103" s="83" t="s">
        <v>281</v>
      </c>
      <c r="E103" s="57" t="s">
        <v>282</v>
      </c>
      <c r="F103" s="84">
        <v>13</v>
      </c>
      <c r="G103" s="84">
        <v>10</v>
      </c>
      <c r="H103" s="84">
        <v>9</v>
      </c>
      <c r="I103" s="84"/>
      <c r="J103" s="84"/>
      <c r="K103" s="84"/>
      <c r="L103" s="13"/>
      <c r="M103" s="81">
        <f t="shared" si="0"/>
        <v>32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514"/>
      <c r="C104" s="513"/>
      <c r="D104" s="83" t="s">
        <v>283</v>
      </c>
      <c r="E104" s="57" t="s">
        <v>284</v>
      </c>
      <c r="F104" s="84">
        <v>741</v>
      </c>
      <c r="G104" s="84">
        <v>569</v>
      </c>
      <c r="H104" s="84">
        <v>407</v>
      </c>
      <c r="I104" s="84"/>
      <c r="J104" s="84"/>
      <c r="K104" s="84"/>
      <c r="L104" s="13"/>
      <c r="M104" s="81">
        <f t="shared" si="0"/>
        <v>1717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544" t="s">
        <v>343</v>
      </c>
      <c r="C105" s="513"/>
      <c r="D105" s="83" t="s">
        <v>286</v>
      </c>
      <c r="E105" s="57" t="s">
        <v>287</v>
      </c>
      <c r="F105" s="84">
        <v>1</v>
      </c>
      <c r="G105" s="84">
        <v>0</v>
      </c>
      <c r="H105" s="84">
        <v>0</v>
      </c>
      <c r="I105" s="84"/>
      <c r="J105" s="84"/>
      <c r="K105" s="84"/>
      <c r="L105" s="13"/>
      <c r="M105" s="81">
        <f t="shared" si="0"/>
        <v>1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514"/>
      <c r="C106" s="513"/>
      <c r="D106" s="83" t="s">
        <v>288</v>
      </c>
      <c r="E106" s="57" t="s">
        <v>289</v>
      </c>
      <c r="F106" s="84">
        <v>25</v>
      </c>
      <c r="G106" s="84">
        <v>0</v>
      </c>
      <c r="H106" s="84">
        <v>0</v>
      </c>
      <c r="I106" s="84"/>
      <c r="J106" s="84"/>
      <c r="K106" s="84"/>
      <c r="L106" s="13"/>
      <c r="M106" s="81">
        <f t="shared" si="0"/>
        <v>25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544" t="s">
        <v>344</v>
      </c>
      <c r="C107" s="513"/>
      <c r="D107" s="83" t="s">
        <v>291</v>
      </c>
      <c r="E107" s="57" t="s">
        <v>287</v>
      </c>
      <c r="F107" s="149">
        <v>13</v>
      </c>
      <c r="G107" s="149">
        <v>10</v>
      </c>
      <c r="H107" s="149">
        <v>9</v>
      </c>
      <c r="I107" s="84"/>
      <c r="J107" s="84"/>
      <c r="K107" s="84"/>
      <c r="L107" s="13"/>
      <c r="M107" s="81">
        <f t="shared" si="0"/>
        <v>32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514"/>
      <c r="C108" s="513"/>
      <c r="D108" s="83" t="s">
        <v>292</v>
      </c>
      <c r="E108" s="57" t="s">
        <v>289</v>
      </c>
      <c r="F108" s="149">
        <v>130</v>
      </c>
      <c r="G108" s="149">
        <v>100</v>
      </c>
      <c r="H108" s="149">
        <v>90</v>
      </c>
      <c r="I108" s="84"/>
      <c r="J108" s="84"/>
      <c r="K108" s="84"/>
      <c r="L108" s="13"/>
      <c r="M108" s="81">
        <f t="shared" si="0"/>
        <v>320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544" t="s">
        <v>345</v>
      </c>
      <c r="C109" s="513"/>
      <c r="D109" s="83" t="s">
        <v>294</v>
      </c>
      <c r="E109" s="57" t="s">
        <v>295</v>
      </c>
      <c r="F109" s="84">
        <v>0</v>
      </c>
      <c r="G109" s="84">
        <v>0</v>
      </c>
      <c r="H109" s="84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514"/>
      <c r="C110" s="513"/>
      <c r="D110" s="83" t="s">
        <v>296</v>
      </c>
      <c r="E110" s="57" t="s">
        <v>297</v>
      </c>
      <c r="F110" s="84">
        <v>0</v>
      </c>
      <c r="G110" s="84">
        <v>0</v>
      </c>
      <c r="H110" s="84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544" t="s">
        <v>346</v>
      </c>
      <c r="C111" s="513"/>
      <c r="D111" s="83" t="s">
        <v>299</v>
      </c>
      <c r="E111" s="57" t="s">
        <v>300</v>
      </c>
      <c r="F111" s="84">
        <v>0</v>
      </c>
      <c r="G111" s="84">
        <v>1</v>
      </c>
      <c r="H111" s="84">
        <v>0</v>
      </c>
      <c r="I111" s="84"/>
      <c r="J111" s="84"/>
      <c r="K111" s="84"/>
      <c r="L111" s="13"/>
      <c r="M111" s="81">
        <f t="shared" si="0"/>
        <v>1</v>
      </c>
      <c r="N111" s="13" t="s">
        <v>740</v>
      </c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514"/>
      <c r="C112" s="513"/>
      <c r="D112" s="83" t="s">
        <v>301</v>
      </c>
      <c r="E112" s="57" t="s">
        <v>302</v>
      </c>
      <c r="F112" s="84">
        <v>0</v>
      </c>
      <c r="G112" s="84">
        <v>30</v>
      </c>
      <c r="H112" s="84">
        <v>0</v>
      </c>
      <c r="I112" s="84"/>
      <c r="J112" s="84"/>
      <c r="K112" s="84"/>
      <c r="L112" s="13"/>
      <c r="M112" s="81">
        <f t="shared" si="0"/>
        <v>30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544" t="s">
        <v>347</v>
      </c>
      <c r="C113" s="513"/>
      <c r="D113" s="83" t="s">
        <v>304</v>
      </c>
      <c r="E113" s="57" t="s">
        <v>305</v>
      </c>
      <c r="F113" s="84">
        <v>0</v>
      </c>
      <c r="G113" s="84">
        <v>0</v>
      </c>
      <c r="H113" s="84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514"/>
      <c r="C114" s="513"/>
      <c r="D114" s="83" t="s">
        <v>306</v>
      </c>
      <c r="E114" s="57" t="s">
        <v>307</v>
      </c>
      <c r="F114" s="84">
        <v>0</v>
      </c>
      <c r="G114" s="84">
        <v>0</v>
      </c>
      <c r="H114" s="84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544" t="s">
        <v>348</v>
      </c>
      <c r="C115" s="513"/>
      <c r="D115" s="83" t="s">
        <v>309</v>
      </c>
      <c r="E115" s="57" t="s">
        <v>310</v>
      </c>
      <c r="F115" s="84">
        <v>0</v>
      </c>
      <c r="G115" s="84">
        <v>0</v>
      </c>
      <c r="H115" s="84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514"/>
      <c r="C116" s="513"/>
      <c r="D116" s="83" t="s">
        <v>311</v>
      </c>
      <c r="E116" s="57" t="s">
        <v>312</v>
      </c>
      <c r="F116" s="84">
        <v>0</v>
      </c>
      <c r="G116" s="84">
        <v>0</v>
      </c>
      <c r="H116" s="84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544" t="s">
        <v>349</v>
      </c>
      <c r="C117" s="513"/>
      <c r="D117" s="83" t="s">
        <v>314</v>
      </c>
      <c r="E117" s="57" t="s">
        <v>315</v>
      </c>
      <c r="F117" s="84">
        <v>13</v>
      </c>
      <c r="G117" s="84">
        <v>10</v>
      </c>
      <c r="H117" s="84">
        <v>9</v>
      </c>
      <c r="I117" s="84"/>
      <c r="J117" s="84"/>
      <c r="K117" s="84"/>
      <c r="L117" s="13"/>
      <c r="M117" s="81">
        <f t="shared" si="0"/>
        <v>32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514"/>
      <c r="C118" s="513"/>
      <c r="D118" s="83" t="s">
        <v>316</v>
      </c>
      <c r="E118" s="57" t="s">
        <v>317</v>
      </c>
      <c r="F118" s="84">
        <v>741</v>
      </c>
      <c r="G118" s="84">
        <v>569</v>
      </c>
      <c r="H118" s="84">
        <v>407</v>
      </c>
      <c r="I118" s="84"/>
      <c r="J118" s="84"/>
      <c r="K118" s="84"/>
      <c r="L118" s="13"/>
      <c r="M118" s="81">
        <f t="shared" si="0"/>
        <v>1717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544" t="s">
        <v>350</v>
      </c>
      <c r="C119" s="513"/>
      <c r="D119" s="83" t="s">
        <v>319</v>
      </c>
      <c r="E119" s="57" t="s">
        <v>320</v>
      </c>
      <c r="F119" s="84">
        <v>0</v>
      </c>
      <c r="G119" s="84">
        <v>0</v>
      </c>
      <c r="H119" s="84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514"/>
      <c r="C120" s="513"/>
      <c r="D120" s="83" t="s">
        <v>321</v>
      </c>
      <c r="E120" s="57" t="s">
        <v>322</v>
      </c>
      <c r="F120" s="84">
        <v>0</v>
      </c>
      <c r="G120" s="84">
        <v>0</v>
      </c>
      <c r="H120" s="84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544" t="s">
        <v>351</v>
      </c>
      <c r="C121" s="513"/>
      <c r="D121" s="83" t="s">
        <v>324</v>
      </c>
      <c r="E121" s="57" t="s">
        <v>325</v>
      </c>
      <c r="F121" s="84">
        <v>0</v>
      </c>
      <c r="G121" s="84">
        <v>0</v>
      </c>
      <c r="H121" s="84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514"/>
      <c r="C122" s="513"/>
      <c r="D122" s="83" t="s">
        <v>326</v>
      </c>
      <c r="E122" s="57" t="s">
        <v>327</v>
      </c>
      <c r="F122" s="84">
        <v>0</v>
      </c>
      <c r="G122" s="84">
        <v>0</v>
      </c>
      <c r="H122" s="84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544" t="s">
        <v>352</v>
      </c>
      <c r="C123" s="513"/>
      <c r="D123" s="83" t="s">
        <v>329</v>
      </c>
      <c r="E123" s="57" t="s">
        <v>330</v>
      </c>
      <c r="F123" s="84">
        <v>0</v>
      </c>
      <c r="G123" s="84">
        <v>0</v>
      </c>
      <c r="H123" s="84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514"/>
      <c r="C124" s="513"/>
      <c r="D124" s="83" t="s">
        <v>331</v>
      </c>
      <c r="E124" s="57" t="s">
        <v>332</v>
      </c>
      <c r="F124" s="84">
        <v>0</v>
      </c>
      <c r="G124" s="84">
        <v>0</v>
      </c>
      <c r="H124" s="84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545">
        <v>7</v>
      </c>
      <c r="C125" s="513"/>
      <c r="D125" s="89" t="s">
        <v>333</v>
      </c>
      <c r="E125" s="90" t="s">
        <v>334</v>
      </c>
      <c r="F125" s="92">
        <f t="shared" ref="F125:K125" si="9">F93+F95+F97+F99+F101+F103+F105+F107+F109+F111+F113+F115+F117+F119</f>
        <v>92</v>
      </c>
      <c r="G125" s="92">
        <f t="shared" si="9"/>
        <v>70</v>
      </c>
      <c r="H125" s="92">
        <f t="shared" si="9"/>
        <v>61</v>
      </c>
      <c r="I125" s="92">
        <f t="shared" si="9"/>
        <v>0</v>
      </c>
      <c r="J125" s="92">
        <f t="shared" si="9"/>
        <v>0</v>
      </c>
      <c r="K125" s="92">
        <f t="shared" si="9"/>
        <v>0</v>
      </c>
      <c r="L125" s="13"/>
      <c r="M125" s="81">
        <f t="shared" si="0"/>
        <v>223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514"/>
      <c r="C126" s="514"/>
      <c r="D126" s="89" t="s">
        <v>335</v>
      </c>
      <c r="E126" s="90" t="s">
        <v>336</v>
      </c>
      <c r="F126" s="92">
        <f t="shared" ref="F126:K126" si="10">+F94+F96+F98+F100+F102+F104+F106+F108+F110+F112+F114+F116+F118+F120</f>
        <v>3444</v>
      </c>
      <c r="G126" s="92">
        <f t="shared" si="10"/>
        <v>2641</v>
      </c>
      <c r="H126" s="92">
        <f t="shared" si="10"/>
        <v>1913</v>
      </c>
      <c r="I126" s="92">
        <f t="shared" si="10"/>
        <v>0</v>
      </c>
      <c r="J126" s="92">
        <f t="shared" si="10"/>
        <v>0</v>
      </c>
      <c r="K126" s="92">
        <f t="shared" si="10"/>
        <v>0</v>
      </c>
      <c r="L126" s="13"/>
      <c r="M126" s="81">
        <f t="shared" si="0"/>
        <v>7998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544" t="s">
        <v>353</v>
      </c>
      <c r="C127" s="541" t="s">
        <v>354</v>
      </c>
      <c r="D127" s="83" t="s">
        <v>257</v>
      </c>
      <c r="E127" s="57" t="s">
        <v>258</v>
      </c>
      <c r="F127" s="84">
        <v>1</v>
      </c>
      <c r="G127" s="84">
        <v>1</v>
      </c>
      <c r="H127" s="84">
        <v>4</v>
      </c>
      <c r="I127" s="84"/>
      <c r="J127" s="84"/>
      <c r="K127" s="84"/>
      <c r="L127" s="13"/>
      <c r="M127" s="81">
        <f t="shared" si="0"/>
        <v>6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513"/>
      <c r="C128" s="513"/>
      <c r="D128" s="83" t="s">
        <v>259</v>
      </c>
      <c r="E128" s="57" t="s">
        <v>260</v>
      </c>
      <c r="F128" s="84">
        <v>15</v>
      </c>
      <c r="G128" s="84">
        <v>8</v>
      </c>
      <c r="H128" s="84">
        <f>8+28+28</f>
        <v>64</v>
      </c>
      <c r="I128" s="84"/>
      <c r="J128" s="84"/>
      <c r="K128" s="84"/>
      <c r="L128" s="13"/>
      <c r="M128" s="81">
        <f t="shared" si="0"/>
        <v>87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513"/>
      <c r="C129" s="513"/>
      <c r="D129" s="83" t="s">
        <v>261</v>
      </c>
      <c r="E129" s="57" t="s">
        <v>262</v>
      </c>
      <c r="F129" s="84">
        <v>0</v>
      </c>
      <c r="G129" s="84">
        <v>0</v>
      </c>
      <c r="H129" s="84">
        <v>2</v>
      </c>
      <c r="I129" s="84"/>
      <c r="J129" s="84"/>
      <c r="K129" s="84"/>
      <c r="L129" s="13"/>
      <c r="M129" s="81">
        <f t="shared" si="0"/>
        <v>2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514"/>
      <c r="C130" s="513"/>
      <c r="D130" s="83" t="s">
        <v>263</v>
      </c>
      <c r="E130" s="57" t="s">
        <v>264</v>
      </c>
      <c r="F130" s="84">
        <v>0</v>
      </c>
      <c r="G130" s="84">
        <v>0</v>
      </c>
      <c r="H130" s="84">
        <v>250</v>
      </c>
      <c r="I130" s="84"/>
      <c r="J130" s="84"/>
      <c r="K130" s="84"/>
      <c r="L130" s="13"/>
      <c r="M130" s="81">
        <f t="shared" si="0"/>
        <v>250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544" t="s">
        <v>355</v>
      </c>
      <c r="C131" s="513"/>
      <c r="D131" s="83" t="s">
        <v>266</v>
      </c>
      <c r="E131" s="57" t="s">
        <v>267</v>
      </c>
      <c r="F131" s="84">
        <v>1</v>
      </c>
      <c r="G131" s="84">
        <v>1</v>
      </c>
      <c r="H131" s="84">
        <v>1</v>
      </c>
      <c r="I131" s="84"/>
      <c r="J131" s="84"/>
      <c r="K131" s="84"/>
      <c r="L131" s="13"/>
      <c r="M131" s="81">
        <f t="shared" si="0"/>
        <v>3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514"/>
      <c r="C132" s="513"/>
      <c r="D132" s="83" t="s">
        <v>268</v>
      </c>
      <c r="E132" s="57" t="s">
        <v>269</v>
      </c>
      <c r="F132" s="84">
        <v>100</v>
      </c>
      <c r="G132" s="84">
        <v>100</v>
      </c>
      <c r="H132" s="84">
        <v>100</v>
      </c>
      <c r="I132" s="84"/>
      <c r="J132" s="84"/>
      <c r="K132" s="84"/>
      <c r="L132" s="13"/>
      <c r="M132" s="81">
        <f t="shared" si="0"/>
        <v>300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544" t="s">
        <v>356</v>
      </c>
      <c r="C133" s="513"/>
      <c r="D133" s="83" t="s">
        <v>271</v>
      </c>
      <c r="E133" s="57" t="s">
        <v>272</v>
      </c>
      <c r="F133" s="84">
        <v>1</v>
      </c>
      <c r="G133" s="84">
        <v>1</v>
      </c>
      <c r="H133" s="84">
        <v>1</v>
      </c>
      <c r="I133" s="84"/>
      <c r="J133" s="84"/>
      <c r="K133" s="84"/>
      <c r="L133" s="13"/>
      <c r="M133" s="81">
        <f t="shared" si="0"/>
        <v>3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514"/>
      <c r="C134" s="513"/>
      <c r="D134" s="83" t="s">
        <v>273</v>
      </c>
      <c r="E134" s="57" t="s">
        <v>274</v>
      </c>
      <c r="F134" s="84">
        <v>100</v>
      </c>
      <c r="G134" s="84">
        <v>100</v>
      </c>
      <c r="H134" s="84">
        <v>100</v>
      </c>
      <c r="I134" s="84"/>
      <c r="J134" s="84"/>
      <c r="K134" s="84"/>
      <c r="L134" s="13"/>
      <c r="M134" s="81">
        <f t="shared" si="0"/>
        <v>300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544" t="s">
        <v>357</v>
      </c>
      <c r="C135" s="513"/>
      <c r="D135" s="83" t="s">
        <v>276</v>
      </c>
      <c r="E135" s="57" t="s">
        <v>277</v>
      </c>
      <c r="F135" s="84">
        <v>0</v>
      </c>
      <c r="G135" s="84">
        <v>0</v>
      </c>
      <c r="H135" s="84">
        <v>1</v>
      </c>
      <c r="I135" s="84"/>
      <c r="J135" s="84"/>
      <c r="K135" s="84"/>
      <c r="L135" s="13"/>
      <c r="M135" s="81">
        <f t="shared" si="0"/>
        <v>1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514"/>
      <c r="C136" s="513"/>
      <c r="D136" s="83" t="s">
        <v>278</v>
      </c>
      <c r="E136" s="57" t="s">
        <v>279</v>
      </c>
      <c r="F136" s="84">
        <v>0</v>
      </c>
      <c r="G136" s="84">
        <v>0</v>
      </c>
      <c r="H136" s="84">
        <v>200</v>
      </c>
      <c r="I136" s="84"/>
      <c r="J136" s="84"/>
      <c r="K136" s="84"/>
      <c r="L136" s="13"/>
      <c r="M136" s="81">
        <f t="shared" si="0"/>
        <v>200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544" t="s">
        <v>358</v>
      </c>
      <c r="C137" s="513"/>
      <c r="D137" s="83" t="s">
        <v>281</v>
      </c>
      <c r="E137" s="57" t="s">
        <v>282</v>
      </c>
      <c r="F137" s="84">
        <v>0</v>
      </c>
      <c r="G137" s="84">
        <v>3</v>
      </c>
      <c r="H137" s="84">
        <v>0</v>
      </c>
      <c r="I137" s="84"/>
      <c r="J137" s="84"/>
      <c r="K137" s="84"/>
      <c r="L137" s="13"/>
      <c r="M137" s="81">
        <f t="shared" si="0"/>
        <v>3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514"/>
      <c r="C138" s="513"/>
      <c r="D138" s="83" t="s">
        <v>283</v>
      </c>
      <c r="E138" s="57" t="s">
        <v>284</v>
      </c>
      <c r="F138" s="84">
        <v>0</v>
      </c>
      <c r="G138" s="84">
        <f>28*3</f>
        <v>84</v>
      </c>
      <c r="H138" s="84">
        <v>0</v>
      </c>
      <c r="I138" s="84"/>
      <c r="J138" s="84"/>
      <c r="K138" s="84"/>
      <c r="L138" s="13"/>
      <c r="M138" s="81">
        <f t="shared" si="0"/>
        <v>84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544" t="s">
        <v>359</v>
      </c>
      <c r="C139" s="513"/>
      <c r="D139" s="83" t="s">
        <v>286</v>
      </c>
      <c r="E139" s="57" t="s">
        <v>287</v>
      </c>
      <c r="F139" s="84">
        <v>0</v>
      </c>
      <c r="G139" s="84">
        <v>0</v>
      </c>
      <c r="H139" s="84">
        <v>1</v>
      </c>
      <c r="I139" s="84"/>
      <c r="J139" s="84"/>
      <c r="K139" s="84"/>
      <c r="L139" s="13"/>
      <c r="M139" s="81">
        <f t="shared" si="0"/>
        <v>1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514"/>
      <c r="C140" s="513"/>
      <c r="D140" s="83" t="s">
        <v>288</v>
      </c>
      <c r="E140" s="57" t="s">
        <v>289</v>
      </c>
      <c r="F140" s="84">
        <v>0</v>
      </c>
      <c r="G140" s="84">
        <v>0</v>
      </c>
      <c r="H140" s="84">
        <v>200</v>
      </c>
      <c r="I140" s="84"/>
      <c r="J140" s="84"/>
      <c r="K140" s="84"/>
      <c r="L140" s="13"/>
      <c r="M140" s="81">
        <f t="shared" si="0"/>
        <v>200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544" t="s">
        <v>360</v>
      </c>
      <c r="C141" s="513"/>
      <c r="D141" s="83" t="s">
        <v>291</v>
      </c>
      <c r="E141" s="57" t="s">
        <v>287</v>
      </c>
      <c r="F141" s="84">
        <v>0</v>
      </c>
      <c r="G141" s="84">
        <v>0</v>
      </c>
      <c r="H141" s="84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514"/>
      <c r="C142" s="513"/>
      <c r="D142" s="83" t="s">
        <v>292</v>
      </c>
      <c r="E142" s="57" t="s">
        <v>289</v>
      </c>
      <c r="F142" s="84">
        <v>0</v>
      </c>
      <c r="G142" s="84">
        <v>0</v>
      </c>
      <c r="H142" s="84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544" t="s">
        <v>361</v>
      </c>
      <c r="C143" s="513"/>
      <c r="D143" s="83" t="s">
        <v>294</v>
      </c>
      <c r="E143" s="57" t="s">
        <v>295</v>
      </c>
      <c r="F143" s="84">
        <v>0</v>
      </c>
      <c r="G143" s="84">
        <v>0</v>
      </c>
      <c r="H143" s="84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514"/>
      <c r="C144" s="513"/>
      <c r="D144" s="83" t="s">
        <v>296</v>
      </c>
      <c r="E144" s="57" t="s">
        <v>297</v>
      </c>
      <c r="F144" s="84">
        <v>0</v>
      </c>
      <c r="G144" s="84">
        <v>0</v>
      </c>
      <c r="H144" s="84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544" t="s">
        <v>362</v>
      </c>
      <c r="C145" s="513"/>
      <c r="D145" s="83" t="s">
        <v>299</v>
      </c>
      <c r="E145" s="57" t="s">
        <v>300</v>
      </c>
      <c r="F145" s="84">
        <v>0</v>
      </c>
      <c r="G145" s="84">
        <v>0</v>
      </c>
      <c r="H145" s="84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514"/>
      <c r="C146" s="513"/>
      <c r="D146" s="83" t="s">
        <v>301</v>
      </c>
      <c r="E146" s="57" t="s">
        <v>302</v>
      </c>
      <c r="F146" s="84">
        <v>0</v>
      </c>
      <c r="G146" s="84">
        <v>0</v>
      </c>
      <c r="H146" s="84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544" t="s">
        <v>363</v>
      </c>
      <c r="C147" s="513"/>
      <c r="D147" s="83" t="s">
        <v>304</v>
      </c>
      <c r="E147" s="57" t="s">
        <v>305</v>
      </c>
      <c r="F147" s="84">
        <v>0</v>
      </c>
      <c r="G147" s="84">
        <v>0</v>
      </c>
      <c r="H147" s="84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514"/>
      <c r="C148" s="513"/>
      <c r="D148" s="83" t="s">
        <v>306</v>
      </c>
      <c r="E148" s="57" t="s">
        <v>307</v>
      </c>
      <c r="F148" s="84">
        <v>0</v>
      </c>
      <c r="G148" s="84">
        <v>0</v>
      </c>
      <c r="H148" s="84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544" t="s">
        <v>364</v>
      </c>
      <c r="C149" s="513"/>
      <c r="D149" s="83" t="s">
        <v>309</v>
      </c>
      <c r="E149" s="57" t="s">
        <v>310</v>
      </c>
      <c r="F149" s="84">
        <v>0</v>
      </c>
      <c r="G149" s="84">
        <v>0</v>
      </c>
      <c r="H149" s="84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514"/>
      <c r="C150" s="513"/>
      <c r="D150" s="83" t="s">
        <v>311</v>
      </c>
      <c r="E150" s="57" t="s">
        <v>312</v>
      </c>
      <c r="F150" s="84">
        <v>0</v>
      </c>
      <c r="G150" s="84">
        <v>0</v>
      </c>
      <c r="H150" s="84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544" t="s">
        <v>365</v>
      </c>
      <c r="C151" s="513"/>
      <c r="D151" s="83" t="s">
        <v>314</v>
      </c>
      <c r="E151" s="57" t="s">
        <v>315</v>
      </c>
      <c r="F151" s="84">
        <v>1</v>
      </c>
      <c r="G151" s="84">
        <v>4</v>
      </c>
      <c r="H151" s="84">
        <v>1</v>
      </c>
      <c r="I151" s="84"/>
      <c r="J151" s="84"/>
      <c r="K151" s="84"/>
      <c r="L151" s="13"/>
      <c r="M151" s="81">
        <f t="shared" si="0"/>
        <v>6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514"/>
      <c r="C152" s="513"/>
      <c r="D152" s="83" t="s">
        <v>316</v>
      </c>
      <c r="E152" s="57" t="s">
        <v>317</v>
      </c>
      <c r="F152" s="84">
        <v>100</v>
      </c>
      <c r="G152" s="84">
        <v>184</v>
      </c>
      <c r="H152" s="84">
        <v>100</v>
      </c>
      <c r="I152" s="84"/>
      <c r="J152" s="84"/>
      <c r="K152" s="84"/>
      <c r="L152" s="13"/>
      <c r="M152" s="81">
        <f t="shared" si="0"/>
        <v>384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544" t="s">
        <v>366</v>
      </c>
      <c r="C153" s="513"/>
      <c r="D153" s="83" t="s">
        <v>319</v>
      </c>
      <c r="E153" s="57" t="s">
        <v>320</v>
      </c>
      <c r="F153" s="84">
        <v>0</v>
      </c>
      <c r="G153" s="84">
        <v>0</v>
      </c>
      <c r="H153" s="84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514"/>
      <c r="C154" s="513"/>
      <c r="D154" s="83" t="s">
        <v>321</v>
      </c>
      <c r="E154" s="57" t="s">
        <v>322</v>
      </c>
      <c r="F154" s="84">
        <v>0</v>
      </c>
      <c r="G154" s="84">
        <v>0</v>
      </c>
      <c r="H154" s="84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544" t="s">
        <v>367</v>
      </c>
      <c r="C155" s="513"/>
      <c r="D155" s="83" t="s">
        <v>324</v>
      </c>
      <c r="E155" s="57" t="s">
        <v>325</v>
      </c>
      <c r="F155" s="84">
        <v>2</v>
      </c>
      <c r="G155" s="84">
        <v>2</v>
      </c>
      <c r="H155" s="84">
        <v>2</v>
      </c>
      <c r="I155" s="84"/>
      <c r="J155" s="84"/>
      <c r="K155" s="84"/>
      <c r="L155" s="13"/>
      <c r="M155" s="81">
        <f t="shared" si="0"/>
        <v>6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514"/>
      <c r="C156" s="513"/>
      <c r="D156" s="83" t="s">
        <v>326</v>
      </c>
      <c r="E156" s="57" t="s">
        <v>327</v>
      </c>
      <c r="F156" s="84">
        <v>10</v>
      </c>
      <c r="G156" s="84">
        <v>10</v>
      </c>
      <c r="H156" s="84">
        <v>10</v>
      </c>
      <c r="I156" s="84"/>
      <c r="J156" s="84"/>
      <c r="K156" s="84"/>
      <c r="L156" s="13"/>
      <c r="M156" s="81">
        <f t="shared" si="0"/>
        <v>30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544" t="s">
        <v>368</v>
      </c>
      <c r="C157" s="513"/>
      <c r="D157" s="83" t="s">
        <v>329</v>
      </c>
      <c r="E157" s="57" t="s">
        <v>330</v>
      </c>
      <c r="F157" s="84">
        <v>0</v>
      </c>
      <c r="G157" s="84">
        <v>0</v>
      </c>
      <c r="H157" s="84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514"/>
      <c r="C158" s="513"/>
      <c r="D158" s="83" t="s">
        <v>331</v>
      </c>
      <c r="E158" s="57" t="s">
        <v>332</v>
      </c>
      <c r="F158" s="84">
        <v>0</v>
      </c>
      <c r="G158" s="84">
        <v>0</v>
      </c>
      <c r="H158" s="84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538">
        <v>8</v>
      </c>
      <c r="C159" s="513"/>
      <c r="D159" s="89" t="s">
        <v>333</v>
      </c>
      <c r="E159" s="90" t="s">
        <v>334</v>
      </c>
      <c r="F159" s="92">
        <f t="shared" ref="F159:K159" si="11">F127+F129+F131+F133+F135+F137+F139+F141+F143+F145+F147+F149+F151+F153</f>
        <v>4</v>
      </c>
      <c r="G159" s="92">
        <f t="shared" si="11"/>
        <v>10</v>
      </c>
      <c r="H159" s="92">
        <f t="shared" si="11"/>
        <v>11</v>
      </c>
      <c r="I159" s="92">
        <f t="shared" si="11"/>
        <v>0</v>
      </c>
      <c r="J159" s="92">
        <f t="shared" si="11"/>
        <v>0</v>
      </c>
      <c r="K159" s="92">
        <f t="shared" si="11"/>
        <v>0</v>
      </c>
      <c r="L159" s="13"/>
      <c r="M159" s="81">
        <f t="shared" si="0"/>
        <v>25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514"/>
      <c r="C160" s="514"/>
      <c r="D160" s="89" t="s">
        <v>335</v>
      </c>
      <c r="E160" s="90" t="s">
        <v>336</v>
      </c>
      <c r="F160" s="92">
        <f t="shared" ref="F160:K160" si="12">+F128+F130+F132+F134+F136+F138+F140+F142+F144+F146+F148+F150+F152+F154</f>
        <v>315</v>
      </c>
      <c r="G160" s="92">
        <f t="shared" si="12"/>
        <v>476</v>
      </c>
      <c r="H160" s="92">
        <f t="shared" si="12"/>
        <v>1014</v>
      </c>
      <c r="I160" s="92">
        <f t="shared" si="12"/>
        <v>0</v>
      </c>
      <c r="J160" s="92">
        <f t="shared" si="12"/>
        <v>0</v>
      </c>
      <c r="K160" s="92">
        <f t="shared" si="12"/>
        <v>0</v>
      </c>
      <c r="L160" s="13"/>
      <c r="M160" s="81">
        <f t="shared" si="0"/>
        <v>1805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542" t="s">
        <v>369</v>
      </c>
      <c r="C161" s="541" t="s">
        <v>370</v>
      </c>
      <c r="D161" s="83" t="s">
        <v>371</v>
      </c>
      <c r="E161" s="57" t="s">
        <v>372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514"/>
      <c r="C162" s="513"/>
      <c r="D162" s="83" t="s">
        <v>373</v>
      </c>
      <c r="E162" s="57" t="s">
        <v>374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542" t="s">
        <v>375</v>
      </c>
      <c r="C163" s="513"/>
      <c r="D163" s="83" t="s">
        <v>376</v>
      </c>
      <c r="E163" s="57" t="s">
        <v>377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514"/>
      <c r="C164" s="513"/>
      <c r="D164" s="83" t="s">
        <v>378</v>
      </c>
      <c r="E164" s="57" t="s">
        <v>379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542" t="s">
        <v>380</v>
      </c>
      <c r="C165" s="513"/>
      <c r="D165" s="83" t="s">
        <v>381</v>
      </c>
      <c r="E165" s="57" t="s">
        <v>382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514"/>
      <c r="C166" s="513"/>
      <c r="D166" s="83" t="s">
        <v>383</v>
      </c>
      <c r="E166" s="57" t="s">
        <v>384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542" t="s">
        <v>385</v>
      </c>
      <c r="C167" s="513"/>
      <c r="D167" s="83" t="s">
        <v>386</v>
      </c>
      <c r="E167" s="57" t="s">
        <v>387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514"/>
      <c r="C168" s="513"/>
      <c r="D168" s="83" t="s">
        <v>388</v>
      </c>
      <c r="E168" s="57" t="s">
        <v>389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542" t="s">
        <v>390</v>
      </c>
      <c r="C169" s="513"/>
      <c r="D169" s="83" t="s">
        <v>391</v>
      </c>
      <c r="E169" s="57" t="s">
        <v>392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514"/>
      <c r="C170" s="513"/>
      <c r="D170" s="83" t="s">
        <v>393</v>
      </c>
      <c r="E170" s="57" t="s">
        <v>394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542" t="s">
        <v>395</v>
      </c>
      <c r="C171" s="513"/>
      <c r="D171" s="83" t="s">
        <v>396</v>
      </c>
      <c r="E171" s="57" t="s">
        <v>397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514"/>
      <c r="C172" s="513"/>
      <c r="D172" s="83" t="s">
        <v>398</v>
      </c>
      <c r="E172" s="57" t="s">
        <v>399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542" t="s">
        <v>400</v>
      </c>
      <c r="C173" s="513"/>
      <c r="D173" s="83" t="s">
        <v>401</v>
      </c>
      <c r="E173" s="57" t="s">
        <v>402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514"/>
      <c r="C174" s="513"/>
      <c r="D174" s="83" t="s">
        <v>403</v>
      </c>
      <c r="E174" s="57" t="s">
        <v>404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542" t="s">
        <v>405</v>
      </c>
      <c r="C175" s="513"/>
      <c r="D175" s="83" t="s">
        <v>406</v>
      </c>
      <c r="E175" s="57" t="s">
        <v>407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514"/>
      <c r="C176" s="513"/>
      <c r="D176" s="83" t="s">
        <v>408</v>
      </c>
      <c r="E176" s="57" t="s">
        <v>409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538">
        <v>9</v>
      </c>
      <c r="C177" s="513"/>
      <c r="D177" s="89" t="s">
        <v>333</v>
      </c>
      <c r="E177" s="90" t="s">
        <v>410</v>
      </c>
      <c r="F177" s="116">
        <f t="shared" ref="F177:K177" si="13">F161+F163+F165+F167+F169+F171+F173+F175</f>
        <v>260</v>
      </c>
      <c r="G177" s="116">
        <f t="shared" si="13"/>
        <v>595</v>
      </c>
      <c r="H177" s="116">
        <f t="shared" si="13"/>
        <v>260</v>
      </c>
      <c r="I177" s="116">
        <f t="shared" si="13"/>
        <v>0</v>
      </c>
      <c r="J177" s="116">
        <f t="shared" si="13"/>
        <v>0</v>
      </c>
      <c r="K177" s="116">
        <f t="shared" si="13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514"/>
      <c r="C178" s="514"/>
      <c r="D178" s="89" t="s">
        <v>335</v>
      </c>
      <c r="E178" s="90" t="s">
        <v>411</v>
      </c>
      <c r="F178" s="92">
        <f t="shared" ref="F178:K178" si="14">+F162+F164+F166+F168+F170+F172+F174+F176</f>
        <v>846</v>
      </c>
      <c r="G178" s="92">
        <f t="shared" si="14"/>
        <v>19999</v>
      </c>
      <c r="H178" s="92">
        <f t="shared" si="14"/>
        <v>845</v>
      </c>
      <c r="I178" s="92">
        <f t="shared" si="14"/>
        <v>0</v>
      </c>
      <c r="J178" s="92">
        <f t="shared" si="14"/>
        <v>0</v>
      </c>
      <c r="K178" s="92">
        <f t="shared" si="14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412</v>
      </c>
      <c r="C179" s="541" t="s">
        <v>413</v>
      </c>
      <c r="D179" s="119" t="s">
        <v>414</v>
      </c>
      <c r="E179" s="120" t="s">
        <v>415</v>
      </c>
      <c r="F179" s="80">
        <v>194</v>
      </c>
      <c r="G179" s="80">
        <v>168</v>
      </c>
      <c r="H179" s="80">
        <v>142</v>
      </c>
      <c r="I179" s="80"/>
      <c r="J179" s="80"/>
      <c r="K179" s="80"/>
      <c r="L179" s="13"/>
      <c r="M179" s="81">
        <f t="shared" si="0"/>
        <v>504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542" t="s">
        <v>416</v>
      </c>
      <c r="C180" s="513"/>
      <c r="D180" s="83" t="s">
        <v>417</v>
      </c>
      <c r="E180" s="57" t="s">
        <v>418</v>
      </c>
      <c r="F180" s="84">
        <v>18</v>
      </c>
      <c r="G180" s="84">
        <v>11</v>
      </c>
      <c r="H180" s="84">
        <v>8</v>
      </c>
      <c r="I180" s="84"/>
      <c r="J180" s="84"/>
      <c r="K180" s="84"/>
      <c r="L180" s="13"/>
      <c r="M180" s="81">
        <f t="shared" si="0"/>
        <v>37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514"/>
      <c r="C181" s="513"/>
      <c r="D181" s="119" t="s">
        <v>419</v>
      </c>
      <c r="E181" s="120" t="s">
        <v>420</v>
      </c>
      <c r="F181" s="80">
        <v>18</v>
      </c>
      <c r="G181" s="80">
        <v>11</v>
      </c>
      <c r="H181" s="80">
        <v>8</v>
      </c>
      <c r="I181" s="80"/>
      <c r="J181" s="80"/>
      <c r="K181" s="80"/>
      <c r="L181" s="13"/>
      <c r="M181" s="81">
        <f t="shared" si="0"/>
        <v>37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543" t="s">
        <v>421</v>
      </c>
      <c r="C182" s="513"/>
      <c r="D182" s="83" t="s">
        <v>422</v>
      </c>
      <c r="E182" s="57" t="s">
        <v>423</v>
      </c>
      <c r="F182" s="84">
        <v>17</v>
      </c>
      <c r="G182" s="84">
        <v>7</v>
      </c>
      <c r="H182" s="84">
        <v>6</v>
      </c>
      <c r="I182" s="84"/>
      <c r="J182" s="84"/>
      <c r="K182" s="84"/>
      <c r="L182" s="13"/>
      <c r="M182" s="81">
        <f t="shared" si="0"/>
        <v>30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514"/>
      <c r="C183" s="513"/>
      <c r="D183" s="119" t="s">
        <v>424</v>
      </c>
      <c r="E183" s="120" t="s">
        <v>425</v>
      </c>
      <c r="F183" s="80">
        <v>18</v>
      </c>
      <c r="G183" s="80">
        <v>11</v>
      </c>
      <c r="H183" s="80">
        <v>8</v>
      </c>
      <c r="I183" s="80"/>
      <c r="J183" s="80"/>
      <c r="K183" s="80"/>
      <c r="L183" s="13"/>
      <c r="M183" s="81">
        <f t="shared" si="0"/>
        <v>37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543" t="s">
        <v>426</v>
      </c>
      <c r="C184" s="513"/>
      <c r="D184" s="83" t="s">
        <v>427</v>
      </c>
      <c r="E184" s="57" t="s">
        <v>428</v>
      </c>
      <c r="F184" s="84">
        <v>18</v>
      </c>
      <c r="G184" s="84">
        <v>10</v>
      </c>
      <c r="H184" s="84">
        <v>8</v>
      </c>
      <c r="I184" s="84"/>
      <c r="J184" s="84"/>
      <c r="K184" s="84"/>
      <c r="L184" s="13"/>
      <c r="M184" s="81">
        <f t="shared" si="0"/>
        <v>36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514"/>
      <c r="C185" s="513"/>
      <c r="D185" s="119" t="s">
        <v>429</v>
      </c>
      <c r="E185" s="120" t="s">
        <v>430</v>
      </c>
      <c r="F185" s="80">
        <v>18</v>
      </c>
      <c r="G185" s="80">
        <v>11</v>
      </c>
      <c r="H185" s="80">
        <v>8</v>
      </c>
      <c r="I185" s="80"/>
      <c r="J185" s="80"/>
      <c r="K185" s="80"/>
      <c r="L185" s="13"/>
      <c r="M185" s="81">
        <f t="shared" si="0"/>
        <v>37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431</v>
      </c>
      <c r="C186" s="513"/>
      <c r="D186" s="83" t="s">
        <v>432</v>
      </c>
      <c r="E186" s="57" t="s">
        <v>433</v>
      </c>
      <c r="F186" s="84">
        <v>191</v>
      </c>
      <c r="G186" s="84">
        <v>166</v>
      </c>
      <c r="H186" s="84">
        <v>142</v>
      </c>
      <c r="I186" s="84"/>
      <c r="J186" s="84"/>
      <c r="K186" s="84"/>
      <c r="L186" s="13"/>
      <c r="M186" s="81">
        <f t="shared" si="0"/>
        <v>499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434</v>
      </c>
      <c r="C187" s="513"/>
      <c r="D187" s="83" t="s">
        <v>435</v>
      </c>
      <c r="E187" s="57" t="s">
        <v>436</v>
      </c>
      <c r="F187" s="84">
        <v>192</v>
      </c>
      <c r="G187" s="84">
        <v>168</v>
      </c>
      <c r="H187" s="84">
        <v>142</v>
      </c>
      <c r="I187" s="84"/>
      <c r="J187" s="84"/>
      <c r="K187" s="84"/>
      <c r="L187" s="13"/>
      <c r="M187" s="81">
        <f t="shared" si="0"/>
        <v>502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437</v>
      </c>
      <c r="C188" s="513"/>
      <c r="D188" s="83" t="s">
        <v>438</v>
      </c>
      <c r="E188" s="57" t="s">
        <v>439</v>
      </c>
      <c r="F188" s="84">
        <v>185</v>
      </c>
      <c r="G188" s="84">
        <v>162</v>
      </c>
      <c r="H188" s="84">
        <v>141</v>
      </c>
      <c r="I188" s="84"/>
      <c r="J188" s="84"/>
      <c r="K188" s="84"/>
      <c r="L188" s="13"/>
      <c r="M188" s="81">
        <f t="shared" si="0"/>
        <v>488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440</v>
      </c>
      <c r="C189" s="513"/>
      <c r="D189" s="83" t="s">
        <v>441</v>
      </c>
      <c r="E189" s="57" t="s">
        <v>442</v>
      </c>
      <c r="F189" s="84">
        <v>192</v>
      </c>
      <c r="G189" s="84">
        <v>163</v>
      </c>
      <c r="H189" s="84">
        <v>141</v>
      </c>
      <c r="I189" s="84"/>
      <c r="J189" s="84"/>
      <c r="K189" s="84"/>
      <c r="L189" s="13"/>
      <c r="M189" s="81">
        <f t="shared" si="0"/>
        <v>496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443</v>
      </c>
      <c r="C190" s="513"/>
      <c r="D190" s="83" t="s">
        <v>444</v>
      </c>
      <c r="E190" s="57" t="s">
        <v>445</v>
      </c>
      <c r="F190" s="84">
        <v>187</v>
      </c>
      <c r="G190" s="84">
        <v>164</v>
      </c>
      <c r="H190" s="84">
        <v>129</v>
      </c>
      <c r="I190" s="84"/>
      <c r="J190" s="84"/>
      <c r="K190" s="84"/>
      <c r="L190" s="13"/>
      <c r="M190" s="81">
        <f t="shared" si="0"/>
        <v>480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446</v>
      </c>
      <c r="C191" s="513"/>
      <c r="D191" s="83" t="s">
        <v>447</v>
      </c>
      <c r="E191" s="57" t="s">
        <v>448</v>
      </c>
      <c r="F191" s="84">
        <v>155</v>
      </c>
      <c r="G191" s="84">
        <v>149</v>
      </c>
      <c r="H191" s="84">
        <v>86</v>
      </c>
      <c r="I191" s="84"/>
      <c r="J191" s="84"/>
      <c r="K191" s="84"/>
      <c r="L191" s="13"/>
      <c r="M191" s="81">
        <f t="shared" si="0"/>
        <v>390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449</v>
      </c>
      <c r="C192" s="513"/>
      <c r="D192" s="83" t="s">
        <v>450</v>
      </c>
      <c r="E192" s="57" t="s">
        <v>451</v>
      </c>
      <c r="F192" s="84">
        <v>101</v>
      </c>
      <c r="G192" s="84">
        <v>74</v>
      </c>
      <c r="H192" s="84">
        <v>66</v>
      </c>
      <c r="I192" s="84"/>
      <c r="J192" s="84"/>
      <c r="K192" s="84"/>
      <c r="L192" s="13"/>
      <c r="M192" s="81">
        <f t="shared" si="0"/>
        <v>241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514"/>
      <c r="D193" s="89" t="s">
        <v>452</v>
      </c>
      <c r="E193" s="90" t="s">
        <v>453</v>
      </c>
      <c r="F193" s="92">
        <v>81</v>
      </c>
      <c r="G193" s="92">
        <v>59</v>
      </c>
      <c r="H193" s="92">
        <v>40</v>
      </c>
      <c r="I193" s="92"/>
      <c r="J193" s="92"/>
      <c r="K193" s="92"/>
      <c r="L193" s="13"/>
      <c r="M193" s="81">
        <f t="shared" si="0"/>
        <v>180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542" t="s">
        <v>454</v>
      </c>
      <c r="C194" s="541" t="s">
        <v>455</v>
      </c>
      <c r="D194" s="83" t="s">
        <v>456</v>
      </c>
      <c r="E194" s="57" t="s">
        <v>457</v>
      </c>
      <c r="F194" s="84">
        <v>0</v>
      </c>
      <c r="G194" s="84">
        <v>0</v>
      </c>
      <c r="H194" s="84">
        <v>0</v>
      </c>
      <c r="I194" s="84"/>
      <c r="J194" s="84"/>
      <c r="K194" s="84"/>
      <c r="L194" s="13"/>
      <c r="M194" s="81">
        <f t="shared" si="0"/>
        <v>0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514"/>
      <c r="C195" s="513"/>
      <c r="D195" s="83" t="s">
        <v>458</v>
      </c>
      <c r="E195" s="57" t="s">
        <v>459</v>
      </c>
      <c r="F195" s="84">
        <v>0</v>
      </c>
      <c r="G195" s="84">
        <v>0</v>
      </c>
      <c r="H195" s="84">
        <v>0</v>
      </c>
      <c r="I195" s="84"/>
      <c r="J195" s="84"/>
      <c r="K195" s="84"/>
      <c r="L195" s="13"/>
      <c r="M195" s="81">
        <f t="shared" si="0"/>
        <v>0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542" t="s">
        <v>460</v>
      </c>
      <c r="C196" s="513"/>
      <c r="D196" s="83" t="s">
        <v>461</v>
      </c>
      <c r="E196" s="57" t="s">
        <v>462</v>
      </c>
      <c r="F196" s="84">
        <v>0</v>
      </c>
      <c r="G196" s="84">
        <v>0</v>
      </c>
      <c r="H196" s="84">
        <v>2</v>
      </c>
      <c r="I196" s="84"/>
      <c r="J196" s="84"/>
      <c r="K196" s="84"/>
      <c r="L196" s="13"/>
      <c r="M196" s="81">
        <f t="shared" si="0"/>
        <v>2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514"/>
      <c r="C197" s="513"/>
      <c r="D197" s="83" t="s">
        <v>463</v>
      </c>
      <c r="E197" s="57" t="s">
        <v>464</v>
      </c>
      <c r="F197" s="84">
        <v>0</v>
      </c>
      <c r="G197" s="84">
        <v>0</v>
      </c>
      <c r="H197" s="84">
        <v>250</v>
      </c>
      <c r="I197" s="84"/>
      <c r="J197" s="84"/>
      <c r="K197" s="84"/>
      <c r="L197" s="13"/>
      <c r="M197" s="81">
        <f t="shared" si="0"/>
        <v>250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542" t="s">
        <v>465</v>
      </c>
      <c r="C198" s="513"/>
      <c r="D198" s="83" t="s">
        <v>466</v>
      </c>
      <c r="E198" s="57" t="s">
        <v>467</v>
      </c>
      <c r="F198" s="84">
        <v>0</v>
      </c>
      <c r="G198" s="84">
        <v>0</v>
      </c>
      <c r="H198" s="84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514"/>
      <c r="C199" s="513"/>
      <c r="D199" s="83" t="s">
        <v>468</v>
      </c>
      <c r="E199" s="57" t="s">
        <v>469</v>
      </c>
      <c r="F199" s="84">
        <v>0</v>
      </c>
      <c r="G199" s="84">
        <v>0</v>
      </c>
      <c r="H199" s="84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542" t="s">
        <v>470</v>
      </c>
      <c r="C200" s="513"/>
      <c r="D200" s="83" t="s">
        <v>471</v>
      </c>
      <c r="E200" s="57" t="s">
        <v>57</v>
      </c>
      <c r="F200" s="84">
        <v>0</v>
      </c>
      <c r="G200" s="84">
        <v>0</v>
      </c>
      <c r="H200" s="84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514"/>
      <c r="C201" s="513"/>
      <c r="D201" s="83" t="s">
        <v>472</v>
      </c>
      <c r="E201" s="57" t="s">
        <v>473</v>
      </c>
      <c r="F201" s="84">
        <v>0</v>
      </c>
      <c r="G201" s="84">
        <v>0</v>
      </c>
      <c r="H201" s="84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542" t="s">
        <v>474</v>
      </c>
      <c r="C202" s="513"/>
      <c r="D202" s="83" t="s">
        <v>475</v>
      </c>
      <c r="E202" s="57" t="s">
        <v>476</v>
      </c>
      <c r="F202" s="84">
        <v>1</v>
      </c>
      <c r="G202" s="84">
        <v>3</v>
      </c>
      <c r="H202" s="84">
        <v>1</v>
      </c>
      <c r="I202" s="84"/>
      <c r="J202" s="84"/>
      <c r="K202" s="84"/>
      <c r="L202" s="13"/>
      <c r="M202" s="81">
        <f t="shared" si="0"/>
        <v>5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514"/>
      <c r="C203" s="513"/>
      <c r="D203" s="83" t="s">
        <v>477</v>
      </c>
      <c r="E203" s="57" t="s">
        <v>478</v>
      </c>
      <c r="F203" s="84">
        <v>1</v>
      </c>
      <c r="G203" s="84">
        <v>6</v>
      </c>
      <c r="H203" s="84">
        <v>1</v>
      </c>
      <c r="I203" s="84"/>
      <c r="J203" s="84"/>
      <c r="K203" s="84"/>
      <c r="L203" s="13"/>
      <c r="M203" s="81">
        <f t="shared" si="0"/>
        <v>8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542" t="s">
        <v>479</v>
      </c>
      <c r="C204" s="513"/>
      <c r="D204" s="83" t="s">
        <v>480</v>
      </c>
      <c r="E204" s="57" t="s">
        <v>481</v>
      </c>
      <c r="F204" s="84">
        <v>0</v>
      </c>
      <c r="G204" s="84">
        <v>0</v>
      </c>
      <c r="H204" s="84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514"/>
      <c r="C205" s="513"/>
      <c r="D205" s="83" t="s">
        <v>482</v>
      </c>
      <c r="E205" s="57" t="s">
        <v>483</v>
      </c>
      <c r="F205" s="84">
        <v>0</v>
      </c>
      <c r="G205" s="84">
        <v>0</v>
      </c>
      <c r="H205" s="84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514"/>
      <c r="D206" s="89" t="s">
        <v>484</v>
      </c>
      <c r="E206" s="90" t="s">
        <v>485</v>
      </c>
      <c r="F206" s="92">
        <f t="shared" ref="F206:K206" si="15">+F194+F196+F200+F202+F204</f>
        <v>1</v>
      </c>
      <c r="G206" s="92">
        <f t="shared" si="15"/>
        <v>3</v>
      </c>
      <c r="H206" s="92">
        <f t="shared" si="15"/>
        <v>3</v>
      </c>
      <c r="I206" s="92">
        <f t="shared" si="15"/>
        <v>0</v>
      </c>
      <c r="J206" s="92">
        <f t="shared" si="15"/>
        <v>0</v>
      </c>
      <c r="K206" s="92">
        <f t="shared" si="15"/>
        <v>0</v>
      </c>
      <c r="L206" s="13"/>
      <c r="M206" s="81">
        <f t="shared" si="0"/>
        <v>7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486</v>
      </c>
      <c r="C207" s="541" t="s">
        <v>487</v>
      </c>
      <c r="D207" s="123" t="s">
        <v>488</v>
      </c>
      <c r="E207" s="95" t="s">
        <v>489</v>
      </c>
      <c r="F207" s="84">
        <v>0</v>
      </c>
      <c r="G207" s="84">
        <v>0</v>
      </c>
      <c r="H207" s="84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490</v>
      </c>
      <c r="C208" s="513"/>
      <c r="D208" s="123" t="s">
        <v>491</v>
      </c>
      <c r="E208" s="95" t="s">
        <v>492</v>
      </c>
      <c r="F208" s="84">
        <v>0</v>
      </c>
      <c r="G208" s="84">
        <v>0</v>
      </c>
      <c r="H208" s="84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493</v>
      </c>
      <c r="C209" s="513"/>
      <c r="D209" s="123" t="s">
        <v>494</v>
      </c>
      <c r="E209" s="95" t="s">
        <v>495</v>
      </c>
      <c r="F209" s="84">
        <v>0</v>
      </c>
      <c r="G209" s="84">
        <v>0</v>
      </c>
      <c r="H209" s="84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496</v>
      </c>
      <c r="C210" s="513"/>
      <c r="D210" s="123" t="s">
        <v>497</v>
      </c>
      <c r="E210" s="95" t="s">
        <v>498</v>
      </c>
      <c r="F210" s="84">
        <v>0</v>
      </c>
      <c r="G210" s="84">
        <v>0</v>
      </c>
      <c r="H210" s="84">
        <v>0</v>
      </c>
      <c r="I210" s="84"/>
      <c r="J210" s="84"/>
      <c r="K210" s="84"/>
      <c r="L210" s="13"/>
      <c r="M210" s="81">
        <f t="shared" si="0"/>
        <v>0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514"/>
      <c r="D211" s="124" t="s">
        <v>499</v>
      </c>
      <c r="E211" s="90" t="s">
        <v>500</v>
      </c>
      <c r="F211" s="92">
        <f t="shared" ref="F211:K211" si="16">+F207+F208+F209+F210</f>
        <v>0</v>
      </c>
      <c r="G211" s="92">
        <f t="shared" si="16"/>
        <v>0</v>
      </c>
      <c r="H211" s="92">
        <f t="shared" si="16"/>
        <v>0</v>
      </c>
      <c r="I211" s="92">
        <f t="shared" si="16"/>
        <v>0</v>
      </c>
      <c r="J211" s="92">
        <f t="shared" si="16"/>
        <v>0</v>
      </c>
      <c r="K211" s="92">
        <f t="shared" si="16"/>
        <v>0</v>
      </c>
      <c r="L211" s="13"/>
      <c r="M211" s="81">
        <f t="shared" si="0"/>
        <v>0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501</v>
      </c>
      <c r="C212" s="541" t="s">
        <v>502</v>
      </c>
      <c r="D212" s="123" t="s">
        <v>503</v>
      </c>
      <c r="E212" s="95" t="s">
        <v>504</v>
      </c>
      <c r="F212" s="84">
        <v>0</v>
      </c>
      <c r="G212" s="84">
        <v>0</v>
      </c>
      <c r="H212" s="84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505</v>
      </c>
      <c r="C213" s="513"/>
      <c r="D213" s="123" t="s">
        <v>506</v>
      </c>
      <c r="E213" s="95" t="s">
        <v>507</v>
      </c>
      <c r="F213" s="84">
        <v>0</v>
      </c>
      <c r="G213" s="84">
        <v>0</v>
      </c>
      <c r="H213" s="84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508</v>
      </c>
      <c r="C214" s="513"/>
      <c r="D214" s="123" t="s">
        <v>509</v>
      </c>
      <c r="E214" s="95" t="s">
        <v>510</v>
      </c>
      <c r="F214" s="84">
        <v>0</v>
      </c>
      <c r="G214" s="84">
        <v>0</v>
      </c>
      <c r="H214" s="84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511</v>
      </c>
      <c r="C215" s="513"/>
      <c r="D215" s="123" t="s">
        <v>512</v>
      </c>
      <c r="E215" s="95" t="s">
        <v>513</v>
      </c>
      <c r="F215" s="84">
        <v>0</v>
      </c>
      <c r="G215" s="84">
        <v>0</v>
      </c>
      <c r="H215" s="84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514"/>
      <c r="D216" s="124" t="s">
        <v>514</v>
      </c>
      <c r="E216" s="90" t="s">
        <v>515</v>
      </c>
      <c r="F216" s="92">
        <f t="shared" ref="F216:K216" si="17">+F212+F213+F214+F215</f>
        <v>0</v>
      </c>
      <c r="G216" s="92">
        <f t="shared" si="17"/>
        <v>0</v>
      </c>
      <c r="H216" s="92">
        <f t="shared" si="17"/>
        <v>0</v>
      </c>
      <c r="I216" s="92">
        <f t="shared" si="17"/>
        <v>0</v>
      </c>
      <c r="J216" s="92">
        <f t="shared" si="17"/>
        <v>0</v>
      </c>
      <c r="K216" s="92">
        <f t="shared" si="17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516</v>
      </c>
      <c r="C217" s="541" t="s">
        <v>517</v>
      </c>
      <c r="D217" s="123" t="s">
        <v>518</v>
      </c>
      <c r="E217" s="95" t="s">
        <v>519</v>
      </c>
      <c r="F217" s="84">
        <v>0</v>
      </c>
      <c r="G217" s="84">
        <v>0</v>
      </c>
      <c r="H217" s="84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520</v>
      </c>
      <c r="C218" s="513"/>
      <c r="D218" s="123" t="s">
        <v>521</v>
      </c>
      <c r="E218" s="95" t="s">
        <v>522</v>
      </c>
      <c r="F218" s="84">
        <v>0</v>
      </c>
      <c r="G218" s="84">
        <v>0</v>
      </c>
      <c r="H218" s="84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523</v>
      </c>
      <c r="C219" s="513"/>
      <c r="D219" s="123" t="s">
        <v>524</v>
      </c>
      <c r="E219" s="95" t="s">
        <v>525</v>
      </c>
      <c r="F219" s="84">
        <v>0</v>
      </c>
      <c r="G219" s="84">
        <v>0</v>
      </c>
      <c r="H219" s="84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526</v>
      </c>
      <c r="C220" s="513"/>
      <c r="D220" s="123" t="s">
        <v>527</v>
      </c>
      <c r="E220" s="95" t="s">
        <v>528</v>
      </c>
      <c r="F220" s="84">
        <v>0</v>
      </c>
      <c r="G220" s="84">
        <v>0</v>
      </c>
      <c r="H220" s="84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514"/>
      <c r="D221" s="124" t="s">
        <v>529</v>
      </c>
      <c r="E221" s="90" t="s">
        <v>530</v>
      </c>
      <c r="F221" s="92">
        <f t="shared" ref="F221:K221" si="18">+F217+F218+F219+F220</f>
        <v>0</v>
      </c>
      <c r="G221" s="92">
        <f t="shared" si="18"/>
        <v>0</v>
      </c>
      <c r="H221" s="92">
        <f t="shared" si="18"/>
        <v>0</v>
      </c>
      <c r="I221" s="92">
        <f t="shared" si="18"/>
        <v>0</v>
      </c>
      <c r="J221" s="92">
        <f t="shared" si="18"/>
        <v>0</v>
      </c>
      <c r="K221" s="92">
        <f t="shared" si="18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531</v>
      </c>
      <c r="C222" s="541" t="s">
        <v>532</v>
      </c>
      <c r="D222" s="83" t="s">
        <v>533</v>
      </c>
      <c r="E222" s="57" t="s">
        <v>534</v>
      </c>
      <c r="F222" s="84">
        <v>0</v>
      </c>
      <c r="G222" s="84">
        <v>0</v>
      </c>
      <c r="H222" s="84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535</v>
      </c>
      <c r="C223" s="513"/>
      <c r="D223" s="83" t="s">
        <v>536</v>
      </c>
      <c r="E223" s="57" t="s">
        <v>537</v>
      </c>
      <c r="F223" s="84">
        <v>0</v>
      </c>
      <c r="G223" s="84">
        <v>0</v>
      </c>
      <c r="H223" s="84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538</v>
      </c>
      <c r="C224" s="513"/>
      <c r="D224" s="83" t="s">
        <v>539</v>
      </c>
      <c r="E224" s="57" t="s">
        <v>540</v>
      </c>
      <c r="F224" s="84">
        <v>0</v>
      </c>
      <c r="G224" s="84">
        <v>0</v>
      </c>
      <c r="H224" s="84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541</v>
      </c>
      <c r="C225" s="513"/>
      <c r="D225" s="83" t="s">
        <v>542</v>
      </c>
      <c r="E225" s="57" t="s">
        <v>543</v>
      </c>
      <c r="F225" s="84">
        <v>0</v>
      </c>
      <c r="G225" s="84">
        <v>0</v>
      </c>
      <c r="H225" s="84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544</v>
      </c>
      <c r="C226" s="513"/>
      <c r="D226" s="124" t="s">
        <v>545</v>
      </c>
      <c r="E226" s="90" t="s">
        <v>546</v>
      </c>
      <c r="F226" s="92">
        <f t="shared" ref="F226:K226" si="19">+F222+F223+F224+F225</f>
        <v>0</v>
      </c>
      <c r="G226" s="92">
        <f t="shared" si="19"/>
        <v>0</v>
      </c>
      <c r="H226" s="92">
        <f t="shared" si="19"/>
        <v>0</v>
      </c>
      <c r="I226" s="92">
        <f t="shared" si="19"/>
        <v>0</v>
      </c>
      <c r="J226" s="92">
        <f t="shared" si="19"/>
        <v>0</v>
      </c>
      <c r="K226" s="92">
        <f t="shared" si="19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547</v>
      </c>
      <c r="C227" s="513"/>
      <c r="D227" s="83" t="s">
        <v>548</v>
      </c>
      <c r="E227" s="57" t="s">
        <v>549</v>
      </c>
      <c r="F227" s="84">
        <v>0</v>
      </c>
      <c r="G227" s="84">
        <v>0</v>
      </c>
      <c r="H227" s="84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550</v>
      </c>
      <c r="C228" s="513"/>
      <c r="D228" s="83" t="s">
        <v>551</v>
      </c>
      <c r="E228" s="57" t="s">
        <v>552</v>
      </c>
      <c r="F228" s="84">
        <v>0</v>
      </c>
      <c r="G228" s="84">
        <v>0</v>
      </c>
      <c r="H228" s="84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553</v>
      </c>
      <c r="C229" s="513"/>
      <c r="D229" s="83" t="s">
        <v>554</v>
      </c>
      <c r="E229" s="57" t="s">
        <v>555</v>
      </c>
      <c r="F229" s="84">
        <v>0</v>
      </c>
      <c r="G229" s="84">
        <v>0</v>
      </c>
      <c r="H229" s="84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556</v>
      </c>
      <c r="C230" s="513"/>
      <c r="D230" s="83" t="s">
        <v>557</v>
      </c>
      <c r="E230" s="57" t="s">
        <v>558</v>
      </c>
      <c r="F230" s="84">
        <v>0</v>
      </c>
      <c r="G230" s="84">
        <v>0</v>
      </c>
      <c r="H230" s="84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514"/>
      <c r="D231" s="124" t="s">
        <v>559</v>
      </c>
      <c r="E231" s="90" t="s">
        <v>560</v>
      </c>
      <c r="F231" s="92">
        <f t="shared" ref="F231:K231" si="20">+F227+F228+F229+F230</f>
        <v>0</v>
      </c>
      <c r="G231" s="92">
        <f t="shared" si="20"/>
        <v>0</v>
      </c>
      <c r="H231" s="92">
        <f t="shared" si="20"/>
        <v>0</v>
      </c>
      <c r="I231" s="92">
        <f t="shared" si="20"/>
        <v>0</v>
      </c>
      <c r="J231" s="92">
        <f t="shared" si="20"/>
        <v>0</v>
      </c>
      <c r="K231" s="92">
        <f t="shared" si="20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561</v>
      </c>
      <c r="C232" s="541" t="s">
        <v>562</v>
      </c>
      <c r="D232" s="69" t="s">
        <v>563</v>
      </c>
      <c r="E232" s="57" t="s">
        <v>564</v>
      </c>
      <c r="F232" s="84">
        <v>0</v>
      </c>
      <c r="G232" s="84">
        <v>0</v>
      </c>
      <c r="H232" s="84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565</v>
      </c>
      <c r="C233" s="513"/>
      <c r="D233" s="69" t="s">
        <v>566</v>
      </c>
      <c r="E233" s="57" t="s">
        <v>567</v>
      </c>
      <c r="F233" s="84">
        <v>0</v>
      </c>
      <c r="G233" s="84">
        <v>0</v>
      </c>
      <c r="H233" s="84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568</v>
      </c>
      <c r="C234" s="513"/>
      <c r="D234" s="69" t="s">
        <v>569</v>
      </c>
      <c r="E234" s="57" t="s">
        <v>570</v>
      </c>
      <c r="F234" s="84">
        <v>0</v>
      </c>
      <c r="G234" s="84">
        <v>0</v>
      </c>
      <c r="H234" s="84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571</v>
      </c>
      <c r="C235" s="513"/>
      <c r="D235" s="69" t="s">
        <v>572</v>
      </c>
      <c r="E235" s="57" t="s">
        <v>573</v>
      </c>
      <c r="F235" s="84">
        <v>0</v>
      </c>
      <c r="G235" s="84">
        <v>0</v>
      </c>
      <c r="H235" s="84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574</v>
      </c>
      <c r="C236" s="513"/>
      <c r="D236" s="125" t="s">
        <v>575</v>
      </c>
      <c r="E236" s="90" t="s">
        <v>576</v>
      </c>
      <c r="F236" s="92">
        <f t="shared" ref="F236:K236" si="21">+F232+F233+F234+F235</f>
        <v>0</v>
      </c>
      <c r="G236" s="92">
        <f t="shared" si="21"/>
        <v>0</v>
      </c>
      <c r="H236" s="92">
        <f t="shared" si="21"/>
        <v>0</v>
      </c>
      <c r="I236" s="92">
        <f t="shared" si="21"/>
        <v>0</v>
      </c>
      <c r="J236" s="92">
        <f t="shared" si="21"/>
        <v>0</v>
      </c>
      <c r="K236" s="92">
        <f t="shared" si="21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577</v>
      </c>
      <c r="C237" s="513"/>
      <c r="D237" s="69" t="s">
        <v>578</v>
      </c>
      <c r="E237" s="57" t="s">
        <v>579</v>
      </c>
      <c r="F237" s="84">
        <v>0</v>
      </c>
      <c r="G237" s="84">
        <v>0</v>
      </c>
      <c r="H237" s="84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580</v>
      </c>
      <c r="C238" s="513"/>
      <c r="D238" s="69" t="s">
        <v>581</v>
      </c>
      <c r="E238" s="57" t="s">
        <v>582</v>
      </c>
      <c r="F238" s="84">
        <v>0</v>
      </c>
      <c r="G238" s="84">
        <v>0</v>
      </c>
      <c r="H238" s="84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583</v>
      </c>
      <c r="C239" s="513"/>
      <c r="D239" s="69" t="s">
        <v>584</v>
      </c>
      <c r="E239" s="57" t="s">
        <v>585</v>
      </c>
      <c r="F239" s="84">
        <v>0</v>
      </c>
      <c r="G239" s="84">
        <v>0</v>
      </c>
      <c r="H239" s="84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586</v>
      </c>
      <c r="C240" s="513"/>
      <c r="D240" s="69" t="s">
        <v>587</v>
      </c>
      <c r="E240" s="57" t="s">
        <v>588</v>
      </c>
      <c r="F240" s="84">
        <v>0</v>
      </c>
      <c r="G240" s="84">
        <v>0</v>
      </c>
      <c r="H240" s="84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589</v>
      </c>
      <c r="C241" s="513"/>
      <c r="D241" s="125" t="s">
        <v>575</v>
      </c>
      <c r="E241" s="90" t="s">
        <v>590</v>
      </c>
      <c r="F241" s="92">
        <f t="shared" ref="F241:K241" si="22">+F237+F238+F239+F240</f>
        <v>0</v>
      </c>
      <c r="G241" s="92">
        <f t="shared" si="22"/>
        <v>0</v>
      </c>
      <c r="H241" s="92">
        <f t="shared" si="22"/>
        <v>0</v>
      </c>
      <c r="I241" s="92">
        <f t="shared" si="22"/>
        <v>0</v>
      </c>
      <c r="J241" s="92">
        <f t="shared" si="22"/>
        <v>0</v>
      </c>
      <c r="K241" s="92">
        <f t="shared" si="22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591</v>
      </c>
      <c r="C242" s="513"/>
      <c r="D242" s="126" t="s">
        <v>592</v>
      </c>
      <c r="E242" s="57" t="s">
        <v>593</v>
      </c>
      <c r="F242" s="84">
        <v>0</v>
      </c>
      <c r="G242" s="84">
        <v>0</v>
      </c>
      <c r="H242" s="84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594</v>
      </c>
      <c r="C243" s="513"/>
      <c r="D243" s="126" t="s">
        <v>595</v>
      </c>
      <c r="E243" s="57" t="s">
        <v>596</v>
      </c>
      <c r="F243" s="84">
        <v>0</v>
      </c>
      <c r="G243" s="84">
        <v>0</v>
      </c>
      <c r="H243" s="84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597</v>
      </c>
      <c r="C244" s="513"/>
      <c r="D244" s="126" t="s">
        <v>598</v>
      </c>
      <c r="E244" s="57" t="s">
        <v>599</v>
      </c>
      <c r="F244" s="84">
        <v>0</v>
      </c>
      <c r="G244" s="84">
        <v>0</v>
      </c>
      <c r="H244" s="84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600</v>
      </c>
      <c r="C245" s="513"/>
      <c r="D245" s="126" t="s">
        <v>601</v>
      </c>
      <c r="E245" s="57" t="s">
        <v>602</v>
      </c>
      <c r="F245" s="84">
        <v>0</v>
      </c>
      <c r="G245" s="84">
        <v>0</v>
      </c>
      <c r="H245" s="84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603</v>
      </c>
      <c r="C246" s="514"/>
      <c r="D246" s="125" t="s">
        <v>604</v>
      </c>
      <c r="E246" s="90" t="s">
        <v>605</v>
      </c>
      <c r="F246" s="92">
        <f t="shared" ref="F246:K246" si="23">+F242+F243+F244+F245</f>
        <v>0</v>
      </c>
      <c r="G246" s="92">
        <f t="shared" si="23"/>
        <v>0</v>
      </c>
      <c r="H246" s="92">
        <f t="shared" si="23"/>
        <v>0</v>
      </c>
      <c r="I246" s="92">
        <f t="shared" si="23"/>
        <v>0</v>
      </c>
      <c r="J246" s="92">
        <f t="shared" si="23"/>
        <v>0</v>
      </c>
      <c r="K246" s="92">
        <f t="shared" si="23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606</v>
      </c>
      <c r="C247" s="541" t="s">
        <v>607</v>
      </c>
      <c r="D247" s="126" t="s">
        <v>608</v>
      </c>
      <c r="E247" s="57" t="s">
        <v>609</v>
      </c>
      <c r="F247" s="84">
        <v>0</v>
      </c>
      <c r="G247" s="84">
        <v>0</v>
      </c>
      <c r="H247" s="84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610</v>
      </c>
      <c r="C248" s="513"/>
      <c r="D248" s="126" t="s">
        <v>611</v>
      </c>
      <c r="E248" s="57" t="s">
        <v>612</v>
      </c>
      <c r="F248" s="84">
        <v>0</v>
      </c>
      <c r="G248" s="84">
        <v>0</v>
      </c>
      <c r="H248" s="84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613</v>
      </c>
      <c r="C249" s="513"/>
      <c r="D249" s="126" t="s">
        <v>614</v>
      </c>
      <c r="E249" s="57" t="s">
        <v>615</v>
      </c>
      <c r="F249" s="84">
        <v>0</v>
      </c>
      <c r="G249" s="84">
        <v>0</v>
      </c>
      <c r="H249" s="84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616</v>
      </c>
      <c r="C250" s="513"/>
      <c r="D250" s="126" t="s">
        <v>617</v>
      </c>
      <c r="E250" s="57" t="s">
        <v>618</v>
      </c>
      <c r="F250" s="84">
        <v>0</v>
      </c>
      <c r="G250" s="84">
        <v>0</v>
      </c>
      <c r="H250" s="84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619</v>
      </c>
      <c r="C251" s="513"/>
      <c r="D251" s="125" t="s">
        <v>620</v>
      </c>
      <c r="E251" s="90" t="s">
        <v>621</v>
      </c>
      <c r="F251" s="92">
        <f t="shared" ref="F251:K251" si="24">+F247+F248+F249+F250</f>
        <v>0</v>
      </c>
      <c r="G251" s="92">
        <f t="shared" si="24"/>
        <v>0</v>
      </c>
      <c r="H251" s="92">
        <f t="shared" si="24"/>
        <v>0</v>
      </c>
      <c r="I251" s="92">
        <f t="shared" si="24"/>
        <v>0</v>
      </c>
      <c r="J251" s="92">
        <f t="shared" si="24"/>
        <v>0</v>
      </c>
      <c r="K251" s="92">
        <f t="shared" si="24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622</v>
      </c>
      <c r="C252" s="513"/>
      <c r="D252" s="126" t="s">
        <v>623</v>
      </c>
      <c r="E252" s="57" t="s">
        <v>624</v>
      </c>
      <c r="F252" s="84">
        <v>0</v>
      </c>
      <c r="G252" s="84">
        <v>0</v>
      </c>
      <c r="H252" s="84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625</v>
      </c>
      <c r="C253" s="513"/>
      <c r="D253" s="126" t="s">
        <v>626</v>
      </c>
      <c r="E253" s="57" t="s">
        <v>627</v>
      </c>
      <c r="F253" s="84">
        <v>0</v>
      </c>
      <c r="G253" s="84">
        <v>0</v>
      </c>
      <c r="H253" s="84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628</v>
      </c>
      <c r="C254" s="513"/>
      <c r="D254" s="126" t="s">
        <v>629</v>
      </c>
      <c r="E254" s="57" t="s">
        <v>630</v>
      </c>
      <c r="F254" s="84">
        <v>0</v>
      </c>
      <c r="G254" s="84">
        <v>0</v>
      </c>
      <c r="H254" s="84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631</v>
      </c>
      <c r="C255" s="513"/>
      <c r="D255" s="126" t="s">
        <v>632</v>
      </c>
      <c r="E255" s="57" t="s">
        <v>633</v>
      </c>
      <c r="F255" s="84">
        <v>0</v>
      </c>
      <c r="G255" s="84">
        <v>0</v>
      </c>
      <c r="H255" s="84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634</v>
      </c>
      <c r="C256" s="513"/>
      <c r="D256" s="125" t="s">
        <v>635</v>
      </c>
      <c r="E256" s="90" t="s">
        <v>636</v>
      </c>
      <c r="F256" s="92">
        <f t="shared" ref="F256:K256" si="25">+F252+F253+F254+F255</f>
        <v>0</v>
      </c>
      <c r="G256" s="92">
        <f t="shared" si="25"/>
        <v>0</v>
      </c>
      <c r="H256" s="92">
        <f t="shared" si="25"/>
        <v>0</v>
      </c>
      <c r="I256" s="92">
        <f t="shared" si="25"/>
        <v>0</v>
      </c>
      <c r="J256" s="92">
        <f t="shared" si="25"/>
        <v>0</v>
      </c>
      <c r="K256" s="92">
        <f t="shared" si="25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637</v>
      </c>
      <c r="C257" s="513"/>
      <c r="D257" s="126" t="s">
        <v>638</v>
      </c>
      <c r="E257" s="57" t="s">
        <v>639</v>
      </c>
      <c r="F257" s="84">
        <v>0</v>
      </c>
      <c r="G257" s="84">
        <v>0</v>
      </c>
      <c r="H257" s="84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640</v>
      </c>
      <c r="C258" s="513"/>
      <c r="D258" s="126" t="s">
        <v>641</v>
      </c>
      <c r="E258" s="57" t="s">
        <v>642</v>
      </c>
      <c r="F258" s="84">
        <v>0</v>
      </c>
      <c r="G258" s="84">
        <v>0</v>
      </c>
      <c r="H258" s="84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643</v>
      </c>
      <c r="C259" s="513"/>
      <c r="D259" s="126" t="s">
        <v>644</v>
      </c>
      <c r="E259" s="57" t="s">
        <v>645</v>
      </c>
      <c r="F259" s="84">
        <v>0</v>
      </c>
      <c r="G259" s="84">
        <v>0</v>
      </c>
      <c r="H259" s="84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646</v>
      </c>
      <c r="C260" s="513"/>
      <c r="D260" s="126" t="s">
        <v>647</v>
      </c>
      <c r="E260" s="57" t="s">
        <v>648</v>
      </c>
      <c r="F260" s="84">
        <v>0</v>
      </c>
      <c r="G260" s="84">
        <v>0</v>
      </c>
      <c r="H260" s="84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649</v>
      </c>
      <c r="C261" s="513"/>
      <c r="D261" s="125" t="s">
        <v>650</v>
      </c>
      <c r="E261" s="90" t="s">
        <v>651</v>
      </c>
      <c r="F261" s="92">
        <f t="shared" ref="F261:K261" si="26">+F257+F258+F259+F260</f>
        <v>0</v>
      </c>
      <c r="G261" s="92">
        <f t="shared" si="26"/>
        <v>0</v>
      </c>
      <c r="H261" s="92">
        <f t="shared" si="26"/>
        <v>0</v>
      </c>
      <c r="I261" s="92">
        <f t="shared" si="26"/>
        <v>0</v>
      </c>
      <c r="J261" s="92">
        <f t="shared" si="26"/>
        <v>0</v>
      </c>
      <c r="K261" s="92">
        <f t="shared" si="26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652</v>
      </c>
      <c r="C262" s="513"/>
      <c r="D262" s="126" t="s">
        <v>653</v>
      </c>
      <c r="E262" s="57" t="s">
        <v>654</v>
      </c>
      <c r="F262" s="84">
        <v>0</v>
      </c>
      <c r="G262" s="84">
        <v>0</v>
      </c>
      <c r="H262" s="84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655</v>
      </c>
      <c r="C263" s="513"/>
      <c r="D263" s="126" t="s">
        <v>656</v>
      </c>
      <c r="E263" s="57" t="s">
        <v>657</v>
      </c>
      <c r="F263" s="84">
        <v>0</v>
      </c>
      <c r="G263" s="84">
        <v>0</v>
      </c>
      <c r="H263" s="84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658</v>
      </c>
      <c r="C264" s="513"/>
      <c r="D264" s="126" t="s">
        <v>659</v>
      </c>
      <c r="E264" s="57" t="s">
        <v>660</v>
      </c>
      <c r="F264" s="84">
        <v>0</v>
      </c>
      <c r="G264" s="84">
        <v>0</v>
      </c>
      <c r="H264" s="84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661</v>
      </c>
      <c r="C265" s="513"/>
      <c r="D265" s="126" t="s">
        <v>662</v>
      </c>
      <c r="E265" s="57" t="s">
        <v>663</v>
      </c>
      <c r="F265" s="84">
        <v>0</v>
      </c>
      <c r="G265" s="84">
        <v>0</v>
      </c>
      <c r="H265" s="84">
        <v>0</v>
      </c>
      <c r="I265" s="127"/>
      <c r="J265" s="127"/>
      <c r="K265" s="127"/>
      <c r="L265" s="128"/>
      <c r="M265" s="129">
        <f t="shared" ref="M265:M289" si="27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664</v>
      </c>
      <c r="C266" s="514"/>
      <c r="D266" s="125" t="s">
        <v>665</v>
      </c>
      <c r="E266" s="90" t="s">
        <v>666</v>
      </c>
      <c r="F266" s="92">
        <f t="shared" ref="F266:K266" si="28">+F262+F263+F264+F265</f>
        <v>0</v>
      </c>
      <c r="G266" s="92">
        <f t="shared" si="28"/>
        <v>0</v>
      </c>
      <c r="H266" s="92">
        <f t="shared" si="28"/>
        <v>0</v>
      </c>
      <c r="I266" s="92">
        <f t="shared" si="28"/>
        <v>0</v>
      </c>
      <c r="J266" s="92">
        <f t="shared" si="28"/>
        <v>0</v>
      </c>
      <c r="K266" s="92">
        <f t="shared" si="28"/>
        <v>0</v>
      </c>
      <c r="L266" s="13"/>
      <c r="M266" s="81">
        <f t="shared" si="27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667</v>
      </c>
      <c r="C267" s="541" t="s">
        <v>668</v>
      </c>
      <c r="D267" s="126" t="s">
        <v>669</v>
      </c>
      <c r="E267" s="57" t="s">
        <v>670</v>
      </c>
      <c r="F267" s="84">
        <v>0</v>
      </c>
      <c r="G267" s="84">
        <v>0</v>
      </c>
      <c r="H267" s="84">
        <v>0</v>
      </c>
      <c r="I267" s="84"/>
      <c r="J267" s="84"/>
      <c r="K267" s="84"/>
      <c r="L267" s="13"/>
      <c r="M267" s="81">
        <f t="shared" si="27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671</v>
      </c>
      <c r="C268" s="513"/>
      <c r="D268" s="126" t="s">
        <v>672</v>
      </c>
      <c r="E268" s="57" t="s">
        <v>673</v>
      </c>
      <c r="F268" s="84">
        <v>0</v>
      </c>
      <c r="G268" s="84">
        <v>0</v>
      </c>
      <c r="H268" s="84">
        <v>0</v>
      </c>
      <c r="I268" s="84"/>
      <c r="J268" s="84"/>
      <c r="K268" s="84"/>
      <c r="L268" s="13"/>
      <c r="M268" s="81">
        <f t="shared" si="27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674</v>
      </c>
      <c r="C269" s="513"/>
      <c r="D269" s="126" t="s">
        <v>675</v>
      </c>
      <c r="E269" s="57" t="s">
        <v>676</v>
      </c>
      <c r="F269" s="84">
        <v>0</v>
      </c>
      <c r="G269" s="84">
        <v>0</v>
      </c>
      <c r="H269" s="84">
        <v>0</v>
      </c>
      <c r="I269" s="84"/>
      <c r="J269" s="84"/>
      <c r="K269" s="84"/>
      <c r="L269" s="13"/>
      <c r="M269" s="81">
        <f t="shared" si="27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677</v>
      </c>
      <c r="C270" s="513"/>
      <c r="D270" s="126" t="s">
        <v>678</v>
      </c>
      <c r="E270" s="57" t="s">
        <v>679</v>
      </c>
      <c r="F270" s="84">
        <v>0</v>
      </c>
      <c r="G270" s="84">
        <v>0</v>
      </c>
      <c r="H270" s="84">
        <v>0</v>
      </c>
      <c r="I270" s="84"/>
      <c r="J270" s="84"/>
      <c r="K270" s="84"/>
      <c r="L270" s="13"/>
      <c r="M270" s="81">
        <f t="shared" si="27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514"/>
      <c r="D271" s="125" t="s">
        <v>665</v>
      </c>
      <c r="E271" s="72" t="s">
        <v>680</v>
      </c>
      <c r="F271" s="131">
        <f t="shared" ref="F271:K271" si="29">+F267+F268+F269+F270</f>
        <v>0</v>
      </c>
      <c r="G271" s="131">
        <f t="shared" si="29"/>
        <v>0</v>
      </c>
      <c r="H271" s="131">
        <f t="shared" si="29"/>
        <v>0</v>
      </c>
      <c r="I271" s="131">
        <f t="shared" si="29"/>
        <v>0</v>
      </c>
      <c r="J271" s="131">
        <f t="shared" si="29"/>
        <v>0</v>
      </c>
      <c r="K271" s="131">
        <f t="shared" si="29"/>
        <v>0</v>
      </c>
      <c r="L271" s="13"/>
      <c r="M271" s="81">
        <f t="shared" si="27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681</v>
      </c>
      <c r="C272" s="538" t="s">
        <v>682</v>
      </c>
      <c r="D272" s="69" t="s">
        <v>683</v>
      </c>
      <c r="E272" s="63" t="s">
        <v>684</v>
      </c>
      <c r="F272" s="150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27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685</v>
      </c>
      <c r="C273" s="513"/>
      <c r="D273" s="69" t="s">
        <v>686</v>
      </c>
      <c r="E273" s="63" t="s">
        <v>687</v>
      </c>
      <c r="F273" s="150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27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688</v>
      </c>
      <c r="C274" s="513"/>
      <c r="D274" s="69" t="s">
        <v>689</v>
      </c>
      <c r="E274" s="63" t="s">
        <v>690</v>
      </c>
      <c r="F274" s="150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27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691</v>
      </c>
      <c r="C275" s="513"/>
      <c r="D275" s="69" t="s">
        <v>692</v>
      </c>
      <c r="E275" s="63" t="s">
        <v>693</v>
      </c>
      <c r="F275" s="150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27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694</v>
      </c>
      <c r="C276" s="513"/>
      <c r="D276" s="69" t="s">
        <v>182</v>
      </c>
      <c r="E276" s="63" t="s">
        <v>695</v>
      </c>
      <c r="F276" s="150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27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696</v>
      </c>
      <c r="C277" s="513"/>
      <c r="D277" s="69" t="s">
        <v>697</v>
      </c>
      <c r="E277" s="63" t="s">
        <v>698</v>
      </c>
      <c r="F277" s="156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27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699</v>
      </c>
      <c r="C278" s="513"/>
      <c r="D278" s="69" t="s">
        <v>700</v>
      </c>
      <c r="E278" s="63" t="s">
        <v>701</v>
      </c>
      <c r="F278" s="156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27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702</v>
      </c>
      <c r="C279" s="513"/>
      <c r="D279" s="69" t="s">
        <v>703</v>
      </c>
      <c r="E279" s="63" t="s">
        <v>704</v>
      </c>
      <c r="F279" s="156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27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705</v>
      </c>
      <c r="C280" s="539"/>
      <c r="D280" s="69" t="s">
        <v>706</v>
      </c>
      <c r="E280" s="63" t="s">
        <v>707</v>
      </c>
      <c r="F280" s="156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27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708</v>
      </c>
      <c r="E281" s="81" t="s">
        <v>709</v>
      </c>
      <c r="F281" s="131">
        <f t="shared" ref="F281:K281" si="30">+F277+F278+F279+F280</f>
        <v>1</v>
      </c>
      <c r="G281" s="131">
        <f t="shared" si="30"/>
        <v>0</v>
      </c>
      <c r="H281" s="131">
        <f t="shared" si="30"/>
        <v>0</v>
      </c>
      <c r="I281" s="131">
        <f t="shared" si="30"/>
        <v>0</v>
      </c>
      <c r="J281" s="131">
        <f t="shared" si="30"/>
        <v>0</v>
      </c>
      <c r="K281" s="131">
        <f t="shared" si="30"/>
        <v>0</v>
      </c>
      <c r="L281" s="13"/>
      <c r="M281" s="81">
        <f t="shared" si="27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710</v>
      </c>
      <c r="C282" s="540" t="s">
        <v>711</v>
      </c>
      <c r="D282" s="69" t="s">
        <v>712</v>
      </c>
      <c r="E282" s="63" t="s">
        <v>713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27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714</v>
      </c>
      <c r="C283" s="513"/>
      <c r="D283" s="69" t="s">
        <v>715</v>
      </c>
      <c r="E283" s="63" t="s">
        <v>716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27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717</v>
      </c>
      <c r="C284" s="513"/>
      <c r="D284" s="69" t="s">
        <v>718</v>
      </c>
      <c r="E284" s="63" t="s">
        <v>719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27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720</v>
      </c>
      <c r="C285" s="513"/>
      <c r="D285" s="69" t="s">
        <v>721</v>
      </c>
      <c r="E285" s="63" t="s">
        <v>722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27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723</v>
      </c>
      <c r="C286" s="513"/>
      <c r="D286" s="69" t="s">
        <v>724</v>
      </c>
      <c r="E286" s="63" t="s">
        <v>725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27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726</v>
      </c>
      <c r="C287" s="513"/>
      <c r="D287" s="69" t="s">
        <v>727</v>
      </c>
      <c r="E287" s="63" t="s">
        <v>728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27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729</v>
      </c>
      <c r="C288" s="513"/>
      <c r="D288" s="69" t="s">
        <v>730</v>
      </c>
      <c r="E288" s="63" t="s">
        <v>731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27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514"/>
      <c r="D289" s="74" t="s">
        <v>732</v>
      </c>
      <c r="E289" s="143" t="s">
        <v>733</v>
      </c>
      <c r="F289" s="131">
        <f t="shared" ref="F289:K289" si="31">+F285+F286+F287+F288</f>
        <v>13</v>
      </c>
      <c r="G289" s="131">
        <f t="shared" si="31"/>
        <v>7</v>
      </c>
      <c r="H289" s="131">
        <f t="shared" si="31"/>
        <v>8</v>
      </c>
      <c r="I289" s="131">
        <f t="shared" si="31"/>
        <v>0</v>
      </c>
      <c r="J289" s="131">
        <f t="shared" si="31"/>
        <v>0</v>
      </c>
      <c r="K289" s="131">
        <f t="shared" si="31"/>
        <v>0</v>
      </c>
      <c r="L289" s="13"/>
      <c r="M289" s="81">
        <f t="shared" si="27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JADWAL</vt:lpstr>
      <vt:lpstr>SASARAN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Rekap1</vt:lpstr>
      <vt:lpstr>Rekap2</vt:lpstr>
      <vt:lpstr>Telaah Posy Balita</vt:lpstr>
      <vt:lpstr>KELSI</vt:lpstr>
      <vt:lpstr>Poskeskel </vt:lpstr>
      <vt:lpstr>Poskestren</vt:lpstr>
      <vt:lpstr>Posy. Lansia</vt:lpstr>
      <vt:lpstr>Posbindu </vt:lpstr>
      <vt:lpstr>Telaah UKK</vt:lpstr>
      <vt:lpstr>SBH</vt:lpstr>
      <vt:lpstr>Advokasi</vt:lpstr>
      <vt:lpstr>Kemitraan</vt:lpstr>
      <vt:lpstr>Keluaran Kemitraan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</dc:creator>
  <cp:lastModifiedBy>Puskesmas Polowijen</cp:lastModifiedBy>
  <dcterms:created xsi:type="dcterms:W3CDTF">2017-02-02T08:06:18Z</dcterms:created>
  <dcterms:modified xsi:type="dcterms:W3CDTF">2023-02-22T02:36:37Z</dcterms:modified>
</cp:coreProperties>
</file>