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641C5BD-D807-4219-B662-CC66D1A48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sember kedungkandang" sheetId="1" r:id="rId1"/>
    <sheet name="per program" sheetId="2" r:id="rId2"/>
    <sheet name="per kegiatan" sheetId="3" r:id="rId3"/>
  </sheets>
  <definedNames>
    <definedName name="_xlnm._FilterDatabase" localSheetId="0" hidden="1">'desember kedungkandang'!$A$9:$AA$9</definedName>
    <definedName name="_xlnm.Print_Area" localSheetId="0">'desember kedungkandang'!$A$1:$V$52</definedName>
    <definedName name="_xlnm.Print_Titles" localSheetId="0">'desember kedungkandang'!$6:$8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R36" i="1"/>
  <c r="R34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6" i="1"/>
  <c r="D20" i="3" l="1"/>
  <c r="C20" i="3"/>
  <c r="E20" i="3" l="1"/>
  <c r="D22" i="3" l="1"/>
  <c r="D21" i="3"/>
  <c r="D19" i="3"/>
  <c r="D18" i="3"/>
  <c r="D17" i="3"/>
  <c r="D16" i="3"/>
  <c r="D15" i="3"/>
  <c r="AA35" i="1"/>
  <c r="D23" i="3" s="1"/>
  <c r="D14" i="3"/>
  <c r="D13" i="3"/>
  <c r="D12" i="3"/>
  <c r="D11" i="3"/>
  <c r="D10" i="3"/>
  <c r="D9" i="3"/>
  <c r="D8" i="3"/>
  <c r="D7" i="3"/>
  <c r="D6" i="3"/>
  <c r="D5" i="3"/>
  <c r="D4" i="3"/>
  <c r="D3" i="3"/>
  <c r="C3" i="3"/>
  <c r="D6" i="2"/>
  <c r="P37" i="1" l="1"/>
  <c r="K34" i="1" l="1"/>
  <c r="C22" i="3" l="1"/>
  <c r="C21" i="3"/>
  <c r="C19" i="3"/>
  <c r="C18" i="3"/>
  <c r="C17" i="3"/>
  <c r="C16" i="3"/>
  <c r="C15" i="3"/>
  <c r="Z35" i="1"/>
  <c r="C23" i="3" s="1"/>
  <c r="C14" i="3"/>
  <c r="C13" i="3"/>
  <c r="C12" i="3"/>
  <c r="C11" i="3"/>
  <c r="C10" i="3"/>
  <c r="C9" i="3"/>
  <c r="C8" i="3"/>
  <c r="C7" i="3"/>
  <c r="C6" i="3"/>
  <c r="C5" i="3"/>
  <c r="C4" i="3"/>
  <c r="E4" i="3" s="1"/>
  <c r="D5" i="2"/>
  <c r="E7" i="3" l="1"/>
  <c r="E8" i="3"/>
  <c r="E16" i="3"/>
  <c r="E21" i="3"/>
  <c r="E12" i="3"/>
  <c r="E6" i="3"/>
  <c r="E10" i="3"/>
  <c r="E18" i="3"/>
  <c r="E5" i="3"/>
  <c r="E13" i="3"/>
  <c r="E22" i="3"/>
  <c r="E23" i="3"/>
  <c r="E15" i="3"/>
  <c r="E9" i="3"/>
  <c r="E17" i="3"/>
  <c r="E11" i="3"/>
  <c r="E19" i="3"/>
  <c r="C24" i="3"/>
  <c r="C26" i="3" s="1"/>
  <c r="E14" i="3"/>
  <c r="D24" i="3"/>
  <c r="E3" i="3"/>
  <c r="E24" i="3" l="1"/>
  <c r="K28" i="1"/>
  <c r="K29" i="1"/>
  <c r="K30" i="1"/>
  <c r="K31" i="1"/>
  <c r="K32" i="1"/>
  <c r="K33" i="1"/>
  <c r="K26" i="1"/>
  <c r="K27" i="1"/>
  <c r="K25" i="1" l="1"/>
  <c r="K24" i="1"/>
  <c r="K23" i="1"/>
  <c r="K22" i="1"/>
  <c r="K21" i="1"/>
  <c r="K20" i="1" l="1"/>
  <c r="I60" i="1" l="1"/>
  <c r="I62" i="1" s="1"/>
  <c r="K19" i="1"/>
  <c r="B7" i="2" l="1"/>
  <c r="B6" i="2"/>
  <c r="B5" i="2"/>
  <c r="B4" i="2"/>
  <c r="B3" i="2"/>
  <c r="J60" i="1"/>
  <c r="J62" i="1" s="1"/>
  <c r="K36" i="1"/>
  <c r="D7" i="2"/>
  <c r="C7" i="2"/>
  <c r="C6" i="2"/>
  <c r="C5" i="2"/>
  <c r="D4" i="2"/>
  <c r="C4" i="2"/>
  <c r="D3" i="2"/>
  <c r="C3" i="2"/>
  <c r="D8" i="2" l="1"/>
  <c r="E5" i="2"/>
  <c r="K37" i="1"/>
  <c r="E6" i="2"/>
  <c r="C8" i="2"/>
  <c r="C10" i="2" s="1"/>
  <c r="E4" i="2"/>
  <c r="E7" i="2"/>
  <c r="Y60" i="1"/>
  <c r="X60" i="1"/>
  <c r="E3" i="2"/>
  <c r="E8" i="2" l="1"/>
</calcChain>
</file>

<file path=xl/sharedStrings.xml><?xml version="1.0" encoding="utf-8"?>
<sst xmlns="http://schemas.openxmlformats.org/spreadsheetml/2006/main" count="204" uniqueCount="131">
  <si>
    <t>DINAS KESEHATAN</t>
  </si>
  <si>
    <t>Sasaran</t>
  </si>
  <si>
    <t>Indikator Kinerja</t>
  </si>
  <si>
    <t>Target</t>
  </si>
  <si>
    <t>Program / Kegiatan / Sub Kegiatan</t>
  </si>
  <si>
    <t>Indikator Program / Kegiatan / Sub Kegiatan</t>
  </si>
  <si>
    <t>ANGGARAN</t>
  </si>
  <si>
    <t>KINERJA</t>
  </si>
  <si>
    <t>Permasalahan</t>
  </si>
  <si>
    <t>Tidak Lanjut Penyelesaian Permasalahan</t>
  </si>
  <si>
    <t>Realisasi</t>
  </si>
  <si>
    <t xml:space="preserve">Capaian </t>
  </si>
  <si>
    <t>Langkah Kerja</t>
  </si>
  <si>
    <t>Output</t>
  </si>
  <si>
    <t>Waktu</t>
  </si>
  <si>
    <t>(T)</t>
  </si>
  <si>
    <t>(R)</t>
  </si>
  <si>
    <t>(R/T)X100%</t>
  </si>
  <si>
    <t>1.</t>
  </si>
  <si>
    <t>Penyediaan Fasilitas Pelayanan Kesehatan untuk UKM dan UKP Kewenangan Daerah Kabupaten/Kota</t>
  </si>
  <si>
    <t xml:space="preserve">Penyediaan Layanan Kesehatan untuk UKM dan UKP Rujukan Tingkat Daerah Kabupaten/Kota </t>
  </si>
  <si>
    <t>2.</t>
  </si>
  <si>
    <t>Jumlah Ibu Hamil yang Mendapatkan Pelayanan Kesehatan Sesuai Standar</t>
  </si>
  <si>
    <t>Jumlah Anak Usia Pendidikan Dasar yang Mendapatkan Pelayanan Kesehatan Sesuai Standar</t>
  </si>
  <si>
    <t>Jumlah Orang yang Mendapatkan Pelayanan Kesehatan Orang dengan Gangguan Jiwa Berat Sesuai Standar</t>
  </si>
  <si>
    <t>Jumlah Orang Terduga Menderita Tuberkulosis yang Mendapatkan Pelayanan Sesuai Standar</t>
  </si>
  <si>
    <t xml:space="preserve">Jumlah Dokumen Hasil Pengelolaan Pelayanan Kesehatan Gizi Masyarakat </t>
  </si>
  <si>
    <t xml:space="preserve">Jumlah Dokumen Hasil Pengelolaan Pelayanan Kesehatan Kerja dan Olahraga </t>
  </si>
  <si>
    <t xml:space="preserve">Jumlah Dokumen Hasil Pengelolaan Pelayanan Kesehatan Lingkungan </t>
  </si>
  <si>
    <t>Jumlah Dokumen Hasil Pelayanan Kesehatan Penyakit Menular dan Tidak Menular</t>
  </si>
  <si>
    <t>Jumlah Dokumen Operasional Pelayanan Puskesmas</t>
  </si>
  <si>
    <t>Operasional Pelayanan Puskesmas (Puskesmas Kedungkandang)</t>
  </si>
  <si>
    <t>Jumlah Dokumen Operasional Pelayanan Fasilitas Kesehatan Lainnya</t>
  </si>
  <si>
    <t>Penerbitan Izin Rumah Sakit Kelas C, D dan Fasilitas Pelayanan Kesehatan Tingkat Daerah Kabupaten/Kota</t>
  </si>
  <si>
    <t>3.</t>
  </si>
  <si>
    <t>Pemberian Izin Praktik Tenaga Kesehatan di Wilayah Kabupaten/Kota</t>
  </si>
  <si>
    <t>Perencanaan Kebutuhan dan Pendayagunaan Sumber Daya Manusia Kesehatan untuk UKP dan UKM di Wilayah Kabupaten/Kota</t>
  </si>
  <si>
    <t>Pengembangan Mutu dan Peningkatan Kompetensi Teknis Sumber Daya Manusia Kesehatan Tingkat Daerah Kabupaten/Kota</t>
  </si>
  <si>
    <t>Pemberian Izin Apotek, Toko Obat, Toko Alat Kesehatan dan Optikal, Usaha Mikro Obat Tradisional (UMOT)</t>
  </si>
  <si>
    <t xml:space="preserve">Penerbitan Sertifikat Produksi Pangan Industri Rumah Tangga dan Nomor P-IRT Sebagai Izin Produksi, untuk Produk Makanan Minuman Tertentu yang Dapat Diproduksi oleh Industri Rumah Tangga </t>
  </si>
  <si>
    <t>Pemeriksaan dan Tindak Lanjut Hasil Pemeriksaan Post Market pada Produksi dan Produk Makanan Minuman Industri Rumah Tangga</t>
  </si>
  <si>
    <t>4.</t>
  </si>
  <si>
    <t>Advokasi, Pemberdayaan, Kemitraan, Peningkatan Peran serta Masyarakat dan Lintas Sektor Tingkat Daerah Kabupaten/Kota</t>
  </si>
  <si>
    <t>Pelaksanaan Sehat dalam rangka Promotif Preventif Tingkat Daerah Kabupaten/Kota</t>
  </si>
  <si>
    <t>Pengembangan dan Pelaksanaan Upaya Kesehatan Bersumber Daya Masyarakat (UKBM) Tingkat Daerah Kabupaten/Kota</t>
  </si>
  <si>
    <t>Jumlah Dokumen Hasil Bimbingan Teknis dan Supervisi Upaya Kesehatan Bersumber Daya Masyarakat (UKBM)</t>
  </si>
  <si>
    <t>5.</t>
  </si>
  <si>
    <t>Peningkatan Pelayanan BLUD</t>
  </si>
  <si>
    <t>Persentase capaian kapitasi berbasis kinerja puskesmas</t>
  </si>
  <si>
    <t>Jumlah BLUD yang Menyediakan Pelayanan dan Penunjang Pelayanan</t>
  </si>
  <si>
    <t>Pelayanan dan Penunjang Pelayanan BLUD (Puskesmas Kedungkandang)</t>
  </si>
  <si>
    <t>Perencanaan, Penganggaran, dan Evaluasi Kinerja Perangkat Daerah</t>
  </si>
  <si>
    <t xml:space="preserve">Administrasi Keuangan Perangkat Daerah </t>
  </si>
  <si>
    <t>Administrasi Barang Milik Daerah pada Perangkat Daerah</t>
  </si>
  <si>
    <t xml:space="preserve">Administrasi Kepegawaian Perangkat Daerah </t>
  </si>
  <si>
    <t xml:space="preserve">Administrasi Umum Perangkat Daerah </t>
  </si>
  <si>
    <t xml:space="preserve">Penyediaan Jasa Penunjang Urusan Pemerintahan Daerah </t>
  </si>
  <si>
    <t>Pemeliharaan Barang Milik Daerah Penunjang Urusan Pemerintahan Daerah</t>
  </si>
  <si>
    <t>Rata-rata Capaian (Sub Kegiatan)</t>
  </si>
  <si>
    <t>No</t>
  </si>
  <si>
    <t>Program</t>
  </si>
  <si>
    <t>Pagu</t>
  </si>
  <si>
    <t>%</t>
  </si>
  <si>
    <t>Pengelolaan Pelayanan Kesehatan Ibu Hamil (Puskesmas Kedungkandang)</t>
  </si>
  <si>
    <t>Pengelolaan Pelayanan Kesehatan pada Usia Pendidikan Dasar (Puskesmas Kedungkandang)</t>
  </si>
  <si>
    <t>Pengelolaan Pelayanan Kesehatan Orang dengan Gangguan Jiwa Berat (Puskesmas Kedungkandang)</t>
  </si>
  <si>
    <t>Pengelolaan Pelayanan Kesehatan Orang Terduga Tuberkulosis (Puskesmas Kedungkandang)</t>
  </si>
  <si>
    <t>Pengelolaan Pelayanan Kesehatan Gizi Masyarakat (Puskesmas Kedungkandang)</t>
  </si>
  <si>
    <t>Pengelolaan Pelayanan Kesehatan Kerja dan Olahraga (Puskesmas Kedungkandang)</t>
  </si>
  <si>
    <t>Pengelolaan Pelayanan Kesehatan Lingkungan (Puskesmas Kedungkandang)</t>
  </si>
  <si>
    <t>Jumlah Dokumen Hasil Pengelolaan Surveilans Kesehatan</t>
  </si>
  <si>
    <t>Pengelolaan Surveilans Kesehatan (Puskesmas Kedungkandang)</t>
  </si>
  <si>
    <t>Jumlah Orang dengan Masalah Kejiwaan (ODMK) yang Mendapatkan Pelayanan Kesehatan</t>
  </si>
  <si>
    <t>Pengelolaan Pelayanan Kesehatan Orang dengan Masalah Kesehatan Jiwa (ODMK) (Puskesmas Kedungkandang)</t>
  </si>
  <si>
    <t>Pelayanan Kesehatan Penyakit Menular dan Tidak Menular (Puskesmas Kedungkandang)</t>
  </si>
  <si>
    <t>Operasional Pelayanan Fasilitas Kesehatan Lainnya (Puskesmas Kedungkandang)</t>
  </si>
  <si>
    <t>Jumlah dokumen hasil pengelolaan pelayanan kesehatan reproduksi</t>
  </si>
  <si>
    <t xml:space="preserve">Pengelolaan Pelayanan Kesehatan Reproduksi (Puskesmas Kedungkandang)
 </t>
  </si>
  <si>
    <t>Jumlah dokumen hasil pengelolaan upaya kesehatan ibu dan anak</t>
  </si>
  <si>
    <t>Pengelolaan upaya kesehatan Ibu dan Anak (Puskesmas Kedungkandang)</t>
  </si>
  <si>
    <t>Jumlah dokumen hasil pengelolaan pelayanan kelanjutusiaan</t>
  </si>
  <si>
    <t>Pengelolaan Pelayanan Kelanjutusiaan (Puskesmas Kedungkandang)</t>
  </si>
  <si>
    <t>Bimbingan Teknis dan Supervisi Pengembangan dan Pelaksanaan Upaya Kesehatan Bersumber Daya Masyarakat (UKBM) (Puskesmas Kedungkandang)</t>
  </si>
  <si>
    <t>EVALUASI DAN MONITORING KINERJA PENCAPAIAN PROGRAM, KEGIATAN DAN SUB KEGIATAN TAHUN 2025</t>
  </si>
  <si>
    <t>4 Dokumen</t>
  </si>
  <si>
    <t>2 Dokumen</t>
  </si>
  <si>
    <t>1 Unit Kerja</t>
  </si>
  <si>
    <t>Meningkatnya derajat kesehatan masyarakat</t>
  </si>
  <si>
    <t xml:space="preserve"> Angka Kematian Ibu</t>
  </si>
  <si>
    <t xml:space="preserve"> Angka Kematian Balita</t>
  </si>
  <si>
    <t xml:space="preserve"> Prevalensi Stunting</t>
  </si>
  <si>
    <t>Tingkat kepuasan pasien terhadap layanan kesehatan</t>
  </si>
  <si>
    <t>Persentase kelengkapan sarana prasarana dan alat kesehatan di puskesmas pada aplikasi ASPAK</t>
  </si>
  <si>
    <t>Persentase kepatuhan kebersihan tangan</t>
  </si>
  <si>
    <t>Persentase kepatuhan penggunaan Alat Pelindung Diri (APD)</t>
  </si>
  <si>
    <t>Persentase keberhasilan pengobatan pasien TB semua kasus Sensitif Obat (SO)</t>
  </si>
  <si>
    <t>Persentase ibu hamil yang mendapatkan pelayanan Ante Natal Care (ANC) sesuai standar</t>
  </si>
  <si>
    <t>Persentase kepatuhan identifikasi pasien /sampel /spesimen</t>
  </si>
  <si>
    <t>12
 Dokumen</t>
  </si>
  <si>
    <t>219 Orang</t>
  </si>
  <si>
    <t>928 Orang</t>
  </si>
  <si>
    <t>8030 Orang</t>
  </si>
  <si>
    <t>128 Orang</t>
  </si>
  <si>
    <t>972 Orang</t>
  </si>
  <si>
    <t>14
 Dokumen</t>
  </si>
  <si>
    <t>264 Orang</t>
  </si>
  <si>
    <t>Pengadaan Barang Milik Daerah Penunjang Urusan Pemerintah</t>
  </si>
  <si>
    <t>22,70%</t>
  </si>
  <si>
    <t>749 Orang</t>
  </si>
  <si>
    <t>774 Orang</t>
  </si>
  <si>
    <t>8043 Orang</t>
  </si>
  <si>
    <t>126 Orang</t>
  </si>
  <si>
    <t>11 Dokumen</t>
  </si>
  <si>
    <t>13 Dokumen</t>
  </si>
  <si>
    <t>s.d. BULAN DESEMBER 2025</t>
  </si>
  <si>
    <t>Realisasi s/d November</t>
  </si>
  <si>
    <t>Realisasi Desember</t>
  </si>
  <si>
    <t xml:space="preserve">14 dokumen </t>
  </si>
  <si>
    <t xml:space="preserve">12 dokumen </t>
  </si>
  <si>
    <t xml:space="preserve">4 dokumen </t>
  </si>
  <si>
    <t xml:space="preserve">1 unit kerja </t>
  </si>
  <si>
    <t xml:space="preserve">824 orang </t>
  </si>
  <si>
    <t xml:space="preserve">8043 orang </t>
  </si>
  <si>
    <t xml:space="preserve">128 orang </t>
  </si>
  <si>
    <t>Domisili Bumil tdk sesuai KTP, periksa kehamilan menunggu ada keluhan, bbrp kehamilan tdk direncanakan</t>
  </si>
  <si>
    <t xml:space="preserve">kurangnya kesadaran memeriksakan diri saat batuk. memganggap remeh batuk. kie dahak tapi pasien tidak kembali untuk mengirim dahak </t>
  </si>
  <si>
    <t>Aktif memberikan penyuluhan pentingnya ANC, penyuluhan pada Catin tentang perencanaan kehamilan, penyuluhan Kespro pada siswa SMP dan SMA</t>
  </si>
  <si>
    <t>skrining TB secara aktif dan masif. skrening TB di Ponpes. KOPI TUBRUK</t>
  </si>
  <si>
    <t>Meningkatnya kesadaran Masyarakat tentang pentingnya ANC dan perencanaan kehamilan</t>
  </si>
  <si>
    <t>jumlah penemuan terduga TB meningkat</t>
  </si>
  <si>
    <t>Januari-Juni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</si>
</sst>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8" fillId="0" borderId="0" applyFont="0" applyFill="0" applyBorder="0" applyAlignment="0" applyProtection="0"/>
    <xf numFmtId="41" fontId="18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9" fontId="0" fillId="0" borderId="0" xfId="0" applyNumberFormat="1" applyAlignment="1">
      <alignment vertical="top" wrapText="1"/>
    </xf>
    <xf numFmtId="165" fontId="0" fillId="0" borderId="0" xfId="0" applyNumberFormat="1" applyAlignment="1">
      <alignment horizontal="right" vertical="top"/>
    </xf>
    <xf numFmtId="10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165" fontId="2" fillId="0" borderId="0" xfId="0" applyNumberFormat="1" applyFont="1"/>
    <xf numFmtId="10" fontId="2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164" fontId="11" fillId="2" borderId="0" xfId="1" applyFont="1" applyFill="1" applyBorder="1" applyAlignment="1">
      <alignment horizontal="right" vertical="top"/>
    </xf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43" fontId="0" fillId="2" borderId="0" xfId="0" applyNumberFormat="1" applyFill="1"/>
    <xf numFmtId="164" fontId="17" fillId="2" borderId="0" xfId="0" applyNumberFormat="1" applyFont="1" applyFill="1"/>
    <xf numFmtId="165" fontId="17" fillId="2" borderId="0" xfId="2" applyNumberFormat="1" applyFont="1" applyFill="1"/>
    <xf numFmtId="43" fontId="17" fillId="2" borderId="0" xfId="0" applyNumberFormat="1" applyFont="1" applyFill="1"/>
    <xf numFmtId="10" fontId="17" fillId="2" borderId="0" xfId="0" applyNumberFormat="1" applyFont="1" applyFill="1" applyAlignment="1">
      <alignment horizontal="right"/>
    </xf>
    <xf numFmtId="165" fontId="0" fillId="2" borderId="0" xfId="0" applyNumberFormat="1" applyFill="1"/>
    <xf numFmtId="41" fontId="19" fillId="2" borderId="0" xfId="2" applyFont="1" applyFill="1" applyAlignment="1">
      <alignment horizontal="center"/>
    </xf>
    <xf numFmtId="43" fontId="0" fillId="0" borderId="0" xfId="0" applyNumberFormat="1"/>
    <xf numFmtId="165" fontId="23" fillId="0" borderId="0" xfId="0" applyNumberFormat="1" applyFont="1"/>
    <xf numFmtId="10" fontId="9" fillId="0" borderId="1" xfId="0" applyNumberFormat="1" applyFont="1" applyBorder="1" applyAlignment="1">
      <alignment horizontal="center" vertical="center"/>
    </xf>
    <xf numFmtId="41" fontId="0" fillId="2" borderId="0" xfId="2" applyFont="1" applyFill="1"/>
    <xf numFmtId="10" fontId="0" fillId="2" borderId="0" xfId="0" applyNumberFormat="1" applyFill="1"/>
    <xf numFmtId="4" fontId="0" fillId="0" borderId="0" xfId="0" applyNumberFormat="1" applyAlignment="1">
      <alignment wrapText="1"/>
    </xf>
    <xf numFmtId="0" fontId="5" fillId="0" borderId="7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1" fontId="20" fillId="0" borderId="1" xfId="2" applyFont="1" applyFill="1" applyBorder="1" applyAlignment="1">
      <alignment horizontal="right" vertical="top"/>
    </xf>
    <xf numFmtId="0" fontId="5" fillId="0" borderId="14" xfId="0" applyFont="1" applyBorder="1" applyAlignment="1">
      <alignment vertical="top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left" vertical="top" wrapText="1"/>
    </xf>
    <xf numFmtId="10" fontId="9" fillId="0" borderId="1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41" fontId="0" fillId="2" borderId="0" xfId="0" applyNumberFormat="1" applyFill="1"/>
    <xf numFmtId="9" fontId="1" fillId="0" borderId="0" xfId="0" applyNumberFormat="1" applyFont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10" fontId="9" fillId="0" borderId="1" xfId="0" applyNumberFormat="1" applyFont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0" fontId="9" fillId="4" borderId="1" xfId="0" applyNumberFormat="1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0" fillId="5" borderId="0" xfId="0" applyFill="1" applyAlignment="1">
      <alignment vertical="top"/>
    </xf>
    <xf numFmtId="0" fontId="6" fillId="2" borderId="14" xfId="0" applyFont="1" applyFill="1" applyBorder="1" applyAlignment="1">
      <alignment horizontal="right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49" fontId="7" fillId="2" borderId="13" xfId="0" applyNumberFormat="1" applyFont="1" applyFill="1" applyBorder="1" applyAlignment="1">
      <alignment horizontal="left" vertical="top" wrapText="1"/>
    </xf>
    <xf numFmtId="9" fontId="5" fillId="2" borderId="1" xfId="0" applyNumberFormat="1" applyFont="1" applyFill="1" applyBorder="1" applyAlignment="1">
      <alignment horizontal="center" vertical="top" wrapText="1"/>
    </xf>
    <xf numFmtId="165" fontId="8" fillId="2" borderId="1" xfId="1" applyNumberFormat="1" applyFont="1" applyFill="1" applyBorder="1" applyAlignment="1">
      <alignment horizontal="right" vertical="top"/>
    </xf>
    <xf numFmtId="10" fontId="10" fillId="2" borderId="1" xfId="0" applyNumberFormat="1" applyFont="1" applyFill="1" applyBorder="1" applyAlignment="1">
      <alignment horizontal="center" vertical="top"/>
    </xf>
    <xf numFmtId="165" fontId="8" fillId="2" borderId="1" xfId="2" applyNumberFormat="1" applyFont="1" applyFill="1" applyBorder="1" applyAlignment="1">
      <alignment horizontal="right" vertical="top"/>
    </xf>
    <xf numFmtId="0" fontId="0" fillId="6" borderId="0" xfId="0" applyFill="1" applyAlignment="1">
      <alignment vertical="top"/>
    </xf>
    <xf numFmtId="41" fontId="0" fillId="6" borderId="0" xfId="0" applyNumberFormat="1" applyFill="1" applyAlignment="1">
      <alignment vertical="top"/>
    </xf>
    <xf numFmtId="49" fontId="8" fillId="2" borderId="6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9" fontId="9" fillId="2" borderId="1" xfId="0" quotePrefix="1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10" fontId="9" fillId="2" borderId="1" xfId="0" applyNumberFormat="1" applyFont="1" applyFill="1" applyBorder="1" applyAlignment="1">
      <alignment horizontal="center" vertical="top" wrapText="1"/>
    </xf>
    <xf numFmtId="10" fontId="5" fillId="2" borderId="1" xfId="0" applyNumberFormat="1" applyFont="1" applyFill="1" applyBorder="1" applyAlignment="1">
      <alignment horizontal="center" vertical="top" wrapText="1"/>
    </xf>
    <xf numFmtId="10" fontId="9" fillId="2" borderId="1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vertical="top" wrapText="1"/>
    </xf>
    <xf numFmtId="9" fontId="6" fillId="2" borderId="1" xfId="0" applyNumberFormat="1" applyFont="1" applyFill="1" applyBorder="1" applyAlignment="1">
      <alignment horizontal="left" vertical="top" wrapText="1"/>
    </xf>
    <xf numFmtId="165" fontId="21" fillId="2" borderId="1" xfId="2" applyNumberFormat="1" applyFont="1" applyFill="1" applyBorder="1" applyAlignment="1">
      <alignment horizontal="right" vertical="top"/>
    </xf>
    <xf numFmtId="165" fontId="8" fillId="2" borderId="1" xfId="2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164" fontId="8" fillId="2" borderId="1" xfId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9" fontId="8" fillId="2" borderId="13" xfId="0" applyNumberFormat="1" applyFont="1" applyFill="1" applyBorder="1" applyAlignment="1">
      <alignment horizontal="left" vertical="top" wrapText="1"/>
    </xf>
    <xf numFmtId="9" fontId="24" fillId="4" borderId="1" xfId="0" applyNumberFormat="1" applyFont="1" applyFill="1" applyBorder="1" applyAlignment="1">
      <alignment horizontal="center" vertical="top"/>
    </xf>
    <xf numFmtId="10" fontId="24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7" fillId="0" borderId="11" xfId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colors>
    <mruColors>
      <color rgb="FFFFFF66"/>
      <color rgb="FFFF99FF"/>
      <color rgb="FFFF33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41</xdr:row>
      <xdr:rowOff>0</xdr:rowOff>
    </xdr:from>
    <xdr:to>
      <xdr:col>18</xdr:col>
      <xdr:colOff>1228187</xdr:colOff>
      <xdr:row>50</xdr:row>
      <xdr:rowOff>163217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804650" y="113315750"/>
          <a:ext cx="2866390" cy="217614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300"/>
            <a:t>               Malang, </a:t>
          </a:r>
          <a:r>
            <a:rPr lang="en-US" sz="1300" baseline="0"/>
            <a:t>     Januari 2026</a:t>
          </a:r>
        </a:p>
        <a:p>
          <a:pPr algn="l"/>
          <a:r>
            <a:rPr lang="en-US" sz="1300" baseline="0"/>
            <a:t>               KEPALA DINAS KESEHATAN </a:t>
          </a:r>
        </a:p>
        <a:p>
          <a:pPr algn="l"/>
          <a:r>
            <a:rPr lang="en-US" sz="1300" baseline="0"/>
            <a:t>               KOTA MALANG</a:t>
          </a:r>
        </a:p>
        <a:p>
          <a:pPr algn="l"/>
          <a:endParaRPr lang="en-US" sz="1300" baseline="0"/>
        </a:p>
        <a:p>
          <a:pPr algn="l"/>
          <a:endParaRPr lang="en-US" sz="1300" baseline="0"/>
        </a:p>
        <a:p>
          <a:pPr algn="l"/>
          <a:endParaRPr lang="en-US" sz="1300" baseline="0"/>
        </a:p>
        <a:p>
          <a:pPr algn="l"/>
          <a:endParaRPr lang="en-US" sz="1300" baseline="0"/>
        </a:p>
        <a:p>
          <a:pPr algn="l"/>
          <a:r>
            <a:rPr lang="en-US" sz="1300" b="1" u="none" baseline="0"/>
            <a:t>                </a:t>
          </a:r>
          <a:r>
            <a:rPr lang="en-US" sz="1300" b="1" u="sng" baseline="0"/>
            <a:t>dr. HUSNUL MUARIF, MM</a:t>
          </a:r>
        </a:p>
        <a:p>
          <a:pPr algn="l"/>
          <a:r>
            <a:rPr lang="en-US" sz="1300" baseline="0"/>
            <a:t>                Pembina Utama Muda</a:t>
          </a:r>
        </a:p>
        <a:p>
          <a:pPr algn="l"/>
          <a:r>
            <a:rPr lang="en-US" sz="1300" baseline="0"/>
            <a:t>                NIP. 19690706 200003 1 009</a:t>
          </a:r>
          <a:endParaRPr lang="en-US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2:AA63"/>
  <sheetViews>
    <sheetView tabSelected="1" view="pageBreakPreview" topLeftCell="A31" zoomScale="80" zoomScaleNormal="80" zoomScaleSheetLayoutView="80" workbookViewId="0">
      <selection activeCell="M20" sqref="M20"/>
    </sheetView>
  </sheetViews>
  <sheetFormatPr defaultColWidth="9.140625" defaultRowHeight="15"/>
  <cols>
    <col min="1" max="1" width="13.7109375" style="10" customWidth="1"/>
    <col min="2" max="2" width="21.5703125" style="10" customWidth="1"/>
    <col min="3" max="3" width="9.42578125" style="10" customWidth="1"/>
    <col min="4" max="4" width="3.7109375" style="10" customWidth="1"/>
    <col min="5" max="5" width="3.5703125" style="10" customWidth="1"/>
    <col min="6" max="6" width="3.7109375" style="10" customWidth="1"/>
    <col min="7" max="8" width="21.85546875" style="10" customWidth="1"/>
    <col min="9" max="9" width="18.85546875" style="10" customWidth="1"/>
    <col min="10" max="10" width="18.85546875" style="11" customWidth="1"/>
    <col min="11" max="11" width="15.28515625" style="11" customWidth="1"/>
    <col min="12" max="13" width="18.42578125" style="11" customWidth="1"/>
    <col min="14" max="14" width="12.85546875" style="10" customWidth="1"/>
    <col min="15" max="15" width="10.7109375" style="11" customWidth="1"/>
    <col min="16" max="16" width="12.7109375" style="11" customWidth="1"/>
    <col min="17" max="18" width="12.7109375" style="11" hidden="1" customWidth="1"/>
    <col min="19" max="20" width="22.85546875" style="10" customWidth="1"/>
    <col min="21" max="21" width="14.140625" style="10" customWidth="1"/>
    <col min="22" max="22" width="14.5703125" style="10" customWidth="1"/>
    <col min="23" max="23" width="9.140625" style="10" customWidth="1"/>
    <col min="24" max="25" width="19.140625" style="10" customWidth="1"/>
    <col min="26" max="26" width="15.85546875" style="10" customWidth="1"/>
    <col min="27" max="27" width="14.85546875" style="10" customWidth="1"/>
    <col min="28" max="16384" width="9.140625" style="10"/>
  </cols>
  <sheetData>
    <row r="2" spans="1:27" ht="19.5">
      <c r="A2" s="107" t="s">
        <v>83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7" ht="19.5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1:27" ht="19.5">
      <c r="A4" s="107" t="s">
        <v>114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</row>
    <row r="6" spans="1:27" ht="25.5" customHeight="1">
      <c r="A6" s="108" t="s">
        <v>1</v>
      </c>
      <c r="B6" s="108" t="s">
        <v>2</v>
      </c>
      <c r="C6" s="108" t="s">
        <v>3</v>
      </c>
      <c r="D6" s="113" t="s">
        <v>4</v>
      </c>
      <c r="E6" s="116"/>
      <c r="F6" s="116"/>
      <c r="G6" s="117"/>
      <c r="H6" s="113" t="s">
        <v>5</v>
      </c>
      <c r="I6" s="125" t="s">
        <v>6</v>
      </c>
      <c r="J6" s="126"/>
      <c r="K6" s="126"/>
      <c r="L6" s="61"/>
      <c r="M6" s="61"/>
      <c r="N6" s="108" t="s">
        <v>7</v>
      </c>
      <c r="O6" s="108"/>
      <c r="P6" s="108"/>
      <c r="Q6" s="12"/>
      <c r="R6" s="12"/>
      <c r="S6" s="109" t="s">
        <v>8</v>
      </c>
      <c r="T6" s="108" t="s">
        <v>9</v>
      </c>
      <c r="U6" s="108"/>
      <c r="V6" s="108"/>
    </row>
    <row r="7" spans="1:27" ht="35.1" customHeight="1">
      <c r="A7" s="108"/>
      <c r="B7" s="108"/>
      <c r="C7" s="108"/>
      <c r="D7" s="114"/>
      <c r="E7" s="118"/>
      <c r="F7" s="118"/>
      <c r="G7" s="119"/>
      <c r="H7" s="114"/>
      <c r="I7" s="14" t="s">
        <v>3</v>
      </c>
      <c r="J7" s="14" t="s">
        <v>10</v>
      </c>
      <c r="K7" s="14" t="s">
        <v>11</v>
      </c>
      <c r="L7" s="14" t="s">
        <v>115</v>
      </c>
      <c r="M7" s="14" t="s">
        <v>116</v>
      </c>
      <c r="N7" s="14" t="s">
        <v>3</v>
      </c>
      <c r="O7" s="14" t="s">
        <v>10</v>
      </c>
      <c r="P7" s="14" t="s">
        <v>11</v>
      </c>
      <c r="Q7" s="14" t="s">
        <v>115</v>
      </c>
      <c r="R7" s="14" t="s">
        <v>116</v>
      </c>
      <c r="S7" s="109"/>
      <c r="T7" s="108" t="s">
        <v>12</v>
      </c>
      <c r="U7" s="108" t="s">
        <v>13</v>
      </c>
      <c r="V7" s="108" t="s">
        <v>14</v>
      </c>
    </row>
    <row r="8" spans="1:27" ht="24" customHeight="1">
      <c r="A8" s="112"/>
      <c r="B8" s="112"/>
      <c r="C8" s="112"/>
      <c r="D8" s="115"/>
      <c r="E8" s="120"/>
      <c r="F8" s="120"/>
      <c r="G8" s="121"/>
      <c r="H8" s="115"/>
      <c r="I8" s="12" t="s">
        <v>15</v>
      </c>
      <c r="J8" s="12" t="s">
        <v>16</v>
      </c>
      <c r="K8" s="12" t="s">
        <v>17</v>
      </c>
      <c r="L8" s="12"/>
      <c r="M8" s="12"/>
      <c r="N8" s="12" t="s">
        <v>15</v>
      </c>
      <c r="O8" s="12" t="s">
        <v>16</v>
      </c>
      <c r="P8" s="12" t="s">
        <v>17</v>
      </c>
      <c r="Q8" s="12"/>
      <c r="R8" s="12"/>
      <c r="S8" s="109"/>
      <c r="T8" s="108"/>
      <c r="U8" s="108"/>
      <c r="V8" s="108"/>
    </row>
    <row r="9" spans="1:27" ht="51">
      <c r="A9" s="35" t="s">
        <v>87</v>
      </c>
      <c r="B9" s="13" t="s">
        <v>88</v>
      </c>
      <c r="C9" s="15">
        <v>74.67</v>
      </c>
      <c r="D9" s="36"/>
      <c r="E9" s="54"/>
      <c r="F9" s="54"/>
      <c r="G9" s="55"/>
      <c r="H9" s="37"/>
      <c r="I9" s="38"/>
      <c r="J9" s="15"/>
      <c r="K9" s="15"/>
      <c r="L9" s="15"/>
      <c r="M9" s="15"/>
      <c r="N9" s="15"/>
      <c r="O9" s="62"/>
      <c r="P9" s="57"/>
      <c r="Q9" s="59">
        <v>37.299999999999997</v>
      </c>
      <c r="R9" s="57"/>
      <c r="S9" s="58"/>
      <c r="T9" s="58"/>
      <c r="U9" s="58"/>
      <c r="V9" s="58"/>
    </row>
    <row r="10" spans="1:27" ht="25.5">
      <c r="A10" s="39"/>
      <c r="B10" s="13" t="s">
        <v>89</v>
      </c>
      <c r="C10" s="15">
        <v>9.66</v>
      </c>
      <c r="D10" s="56"/>
      <c r="E10" s="41"/>
      <c r="F10" s="41"/>
      <c r="G10" s="42"/>
      <c r="H10" s="37"/>
      <c r="I10" s="38"/>
      <c r="J10" s="15"/>
      <c r="K10" s="15"/>
      <c r="L10" s="15"/>
      <c r="M10" s="15"/>
      <c r="N10" s="40"/>
      <c r="O10" s="62"/>
      <c r="P10" s="57"/>
      <c r="Q10" s="59">
        <v>7.68</v>
      </c>
      <c r="R10" s="57"/>
      <c r="S10" s="58"/>
      <c r="T10" s="58"/>
      <c r="U10" s="58"/>
      <c r="V10" s="58"/>
    </row>
    <row r="11" spans="1:27">
      <c r="A11" s="39"/>
      <c r="B11" s="13" t="s">
        <v>90</v>
      </c>
      <c r="C11" s="51">
        <v>0.22700000000000001</v>
      </c>
      <c r="D11" s="36"/>
      <c r="E11" s="41"/>
      <c r="F11" s="41"/>
      <c r="G11" s="42"/>
      <c r="H11" s="37"/>
      <c r="I11" s="38"/>
      <c r="J11" s="15"/>
      <c r="K11" s="15"/>
      <c r="L11" s="15"/>
      <c r="M11" s="15"/>
      <c r="N11" s="40"/>
      <c r="O11" s="63"/>
      <c r="P11" s="57"/>
      <c r="Q11" s="60" t="s">
        <v>107</v>
      </c>
      <c r="R11" s="57"/>
      <c r="S11" s="58"/>
      <c r="T11" s="58"/>
      <c r="U11" s="58"/>
      <c r="V11" s="58"/>
    </row>
    <row r="12" spans="1:27" s="65" customFormat="1" ht="38.25">
      <c r="A12" s="66"/>
      <c r="B12" s="66"/>
      <c r="C12" s="67"/>
      <c r="D12" s="68"/>
      <c r="E12" s="69"/>
      <c r="F12" s="69"/>
      <c r="G12" s="78"/>
      <c r="H12" s="79" t="s">
        <v>91</v>
      </c>
      <c r="I12" s="80"/>
      <c r="J12" s="73"/>
      <c r="K12" s="74"/>
      <c r="L12" s="74"/>
      <c r="M12" s="74"/>
      <c r="N12" s="80">
        <v>81</v>
      </c>
      <c r="O12" s="62"/>
      <c r="P12" s="106">
        <v>0.84399999999999997</v>
      </c>
      <c r="Q12" s="81"/>
      <c r="R12" s="74"/>
      <c r="S12" s="58"/>
      <c r="T12" s="58"/>
      <c r="U12" s="58"/>
      <c r="V12" s="58"/>
    </row>
    <row r="13" spans="1:27" s="76" customFormat="1" ht="80.45" customHeight="1">
      <c r="A13" s="66"/>
      <c r="B13" s="66"/>
      <c r="C13" s="67"/>
      <c r="D13" s="82"/>
      <c r="E13" s="83"/>
      <c r="F13" s="84"/>
      <c r="G13" s="85"/>
      <c r="H13" s="79" t="s">
        <v>92</v>
      </c>
      <c r="I13" s="72"/>
      <c r="J13" s="73"/>
      <c r="K13" s="74"/>
      <c r="L13" s="74"/>
      <c r="M13" s="74"/>
      <c r="N13" s="72">
        <v>0.6</v>
      </c>
      <c r="O13" s="64"/>
      <c r="P13" s="106">
        <v>0.60880000000000001</v>
      </c>
      <c r="Q13" s="86">
        <v>0.63313750000000002</v>
      </c>
      <c r="R13" s="74"/>
      <c r="S13" s="58"/>
      <c r="T13" s="58"/>
      <c r="U13" s="58"/>
      <c r="V13" s="58"/>
      <c r="Z13" s="77"/>
      <c r="AA13" s="77"/>
    </row>
    <row r="14" spans="1:27" s="65" customFormat="1" ht="44.25" customHeight="1">
      <c r="A14" s="66"/>
      <c r="B14" s="66"/>
      <c r="C14" s="67"/>
      <c r="D14" s="68"/>
      <c r="E14" s="69"/>
      <c r="F14" s="69"/>
      <c r="G14" s="70"/>
      <c r="H14" s="71" t="s">
        <v>93</v>
      </c>
      <c r="I14" s="87"/>
      <c r="J14" s="73"/>
      <c r="K14" s="74"/>
      <c r="L14" s="73"/>
      <c r="M14" s="75"/>
      <c r="N14" s="87">
        <v>0.875</v>
      </c>
      <c r="O14" s="64"/>
      <c r="P14" s="105">
        <v>0.9</v>
      </c>
      <c r="Q14" s="87"/>
      <c r="R14" s="88"/>
      <c r="S14" s="58"/>
      <c r="T14" s="58"/>
      <c r="U14" s="58"/>
      <c r="V14" s="58"/>
    </row>
    <row r="15" spans="1:27" s="65" customFormat="1" ht="38.25">
      <c r="A15" s="66"/>
      <c r="B15" s="66"/>
      <c r="C15" s="67"/>
      <c r="D15" s="68"/>
      <c r="E15" s="69"/>
      <c r="F15" s="69"/>
      <c r="G15" s="70"/>
      <c r="H15" s="71" t="s">
        <v>94</v>
      </c>
      <c r="I15" s="72"/>
      <c r="J15" s="73"/>
      <c r="K15" s="74"/>
      <c r="L15" s="73"/>
      <c r="M15" s="75"/>
      <c r="N15" s="72">
        <v>1</v>
      </c>
      <c r="O15" s="64"/>
      <c r="P15" s="105">
        <v>1</v>
      </c>
      <c r="Q15" s="87"/>
      <c r="R15" s="88"/>
      <c r="S15" s="58"/>
      <c r="T15" s="58"/>
      <c r="U15" s="58"/>
      <c r="V15" s="58"/>
    </row>
    <row r="16" spans="1:27" s="65" customFormat="1" ht="38.25">
      <c r="A16" s="66"/>
      <c r="B16" s="66"/>
      <c r="C16" s="67"/>
      <c r="D16" s="68"/>
      <c r="E16" s="69"/>
      <c r="F16" s="69"/>
      <c r="G16" s="70"/>
      <c r="H16" s="71" t="s">
        <v>97</v>
      </c>
      <c r="I16" s="72"/>
      <c r="J16" s="73"/>
      <c r="K16" s="74"/>
      <c r="L16" s="73"/>
      <c r="M16" s="75"/>
      <c r="N16" s="72">
        <v>1</v>
      </c>
      <c r="O16" s="64"/>
      <c r="P16" s="105">
        <v>1</v>
      </c>
      <c r="Q16" s="87"/>
      <c r="R16" s="88"/>
      <c r="S16" s="58"/>
      <c r="T16" s="58"/>
      <c r="U16" s="58"/>
      <c r="V16" s="58"/>
    </row>
    <row r="17" spans="1:22" s="65" customFormat="1" ht="63.75">
      <c r="A17" s="66"/>
      <c r="B17" s="66"/>
      <c r="C17" s="67"/>
      <c r="D17" s="68"/>
      <c r="E17" s="69"/>
      <c r="F17" s="69"/>
      <c r="G17" s="70"/>
      <c r="H17" s="71" t="s">
        <v>95</v>
      </c>
      <c r="I17" s="72"/>
      <c r="J17" s="73"/>
      <c r="K17" s="74"/>
      <c r="L17" s="73"/>
      <c r="M17" s="75"/>
      <c r="N17" s="72">
        <v>0.9</v>
      </c>
      <c r="O17" s="64"/>
      <c r="P17" s="105">
        <v>0.85</v>
      </c>
      <c r="Q17" s="87">
        <v>0.76900000000000002</v>
      </c>
      <c r="R17" s="88"/>
      <c r="S17" s="58"/>
      <c r="T17" s="58"/>
      <c r="U17" s="58"/>
      <c r="V17" s="58"/>
    </row>
    <row r="18" spans="1:22" s="65" customFormat="1" ht="63.75">
      <c r="A18" s="66"/>
      <c r="B18" s="66"/>
      <c r="C18" s="67"/>
      <c r="D18" s="68"/>
      <c r="E18" s="69"/>
      <c r="F18" s="69"/>
      <c r="G18" s="70"/>
      <c r="H18" s="71" t="s">
        <v>96</v>
      </c>
      <c r="I18" s="72"/>
      <c r="J18" s="73"/>
      <c r="K18" s="74"/>
      <c r="L18" s="73"/>
      <c r="M18" s="75"/>
      <c r="N18" s="72">
        <v>1</v>
      </c>
      <c r="O18" s="64"/>
      <c r="P18" s="105">
        <v>0.89</v>
      </c>
      <c r="Q18" s="87"/>
      <c r="R18" s="88"/>
      <c r="S18" s="58"/>
      <c r="T18" s="58"/>
      <c r="U18" s="58"/>
      <c r="V18" s="58"/>
    </row>
    <row r="19" spans="1:22" s="65" customFormat="1" ht="51" customHeight="1">
      <c r="A19" s="66"/>
      <c r="B19" s="66"/>
      <c r="C19" s="67"/>
      <c r="D19" s="89" t="s">
        <v>18</v>
      </c>
      <c r="E19" s="90" t="s">
        <v>21</v>
      </c>
      <c r="F19" s="91">
        <v>9</v>
      </c>
      <c r="G19" s="92" t="s">
        <v>63</v>
      </c>
      <c r="H19" s="93" t="s">
        <v>22</v>
      </c>
      <c r="I19" s="94">
        <v>56960000</v>
      </c>
      <c r="J19" s="73">
        <v>50255000</v>
      </c>
      <c r="K19" s="74">
        <f t="shared" ref="K19" si="0">J19/I19</f>
        <v>0.8822858146067416</v>
      </c>
      <c r="L19" s="73">
        <v>50255000</v>
      </c>
      <c r="M19" s="75">
        <f>J19-L19</f>
        <v>0</v>
      </c>
      <c r="N19" s="95" t="s">
        <v>100</v>
      </c>
      <c r="O19" s="64" t="s">
        <v>121</v>
      </c>
      <c r="P19" s="106">
        <v>0.88790000000000002</v>
      </c>
      <c r="Q19" s="96" t="s">
        <v>109</v>
      </c>
      <c r="R19" s="74" t="e">
        <f t="shared" ref="R19:R22" si="1">O19-Q19</f>
        <v>#VALUE!</v>
      </c>
      <c r="S19" s="58" t="s">
        <v>124</v>
      </c>
      <c r="T19" s="58" t="s">
        <v>126</v>
      </c>
      <c r="U19" s="58" t="s">
        <v>128</v>
      </c>
      <c r="V19" s="58" t="s">
        <v>130</v>
      </c>
    </row>
    <row r="20" spans="1:22" s="65" customFormat="1" ht="63.75">
      <c r="A20" s="66"/>
      <c r="B20" s="66"/>
      <c r="C20" s="67"/>
      <c r="D20" s="89" t="s">
        <v>18</v>
      </c>
      <c r="E20" s="90" t="s">
        <v>21</v>
      </c>
      <c r="F20" s="91">
        <v>29</v>
      </c>
      <c r="G20" s="92" t="s">
        <v>64</v>
      </c>
      <c r="H20" s="93" t="s">
        <v>23</v>
      </c>
      <c r="I20" s="94">
        <v>3200000</v>
      </c>
      <c r="J20" s="73">
        <v>3150000</v>
      </c>
      <c r="K20" s="74">
        <f t="shared" ref="K20:K30" si="2">J20/I20</f>
        <v>0.984375</v>
      </c>
      <c r="L20" s="73">
        <v>1650000</v>
      </c>
      <c r="M20" s="75">
        <f t="shared" ref="M20:M23" si="3">J20-L20</f>
        <v>1500000</v>
      </c>
      <c r="N20" s="95" t="s">
        <v>101</v>
      </c>
      <c r="O20" s="64" t="s">
        <v>122</v>
      </c>
      <c r="P20" s="105">
        <v>1</v>
      </c>
      <c r="Q20" s="96" t="s">
        <v>110</v>
      </c>
      <c r="R20" s="74" t="e">
        <f t="shared" si="1"/>
        <v>#VALUE!</v>
      </c>
      <c r="S20" s="58"/>
      <c r="T20" s="58"/>
      <c r="U20" s="58"/>
      <c r="V20" s="58"/>
    </row>
    <row r="21" spans="1:22" s="65" customFormat="1" ht="63.75">
      <c r="A21" s="66"/>
      <c r="B21" s="66"/>
      <c r="C21" s="67"/>
      <c r="D21" s="97" t="s">
        <v>18</v>
      </c>
      <c r="E21" s="98" t="s">
        <v>21</v>
      </c>
      <c r="F21" s="91">
        <v>50</v>
      </c>
      <c r="G21" s="92" t="s">
        <v>65</v>
      </c>
      <c r="H21" s="93" t="s">
        <v>24</v>
      </c>
      <c r="I21" s="94">
        <v>4800000</v>
      </c>
      <c r="J21" s="73">
        <v>1200000</v>
      </c>
      <c r="K21" s="74">
        <f t="shared" si="2"/>
        <v>0.25</v>
      </c>
      <c r="L21" s="73">
        <v>1200000</v>
      </c>
      <c r="M21" s="75">
        <f t="shared" si="3"/>
        <v>0</v>
      </c>
      <c r="N21" s="95" t="s">
        <v>102</v>
      </c>
      <c r="O21" s="64" t="s">
        <v>123</v>
      </c>
      <c r="P21" s="105">
        <v>1</v>
      </c>
      <c r="Q21" s="96" t="s">
        <v>111</v>
      </c>
      <c r="R21" s="74" t="e">
        <f t="shared" si="1"/>
        <v>#VALUE!</v>
      </c>
      <c r="S21" s="58"/>
      <c r="T21" s="58"/>
      <c r="U21" s="58"/>
      <c r="V21" s="58"/>
    </row>
    <row r="22" spans="1:22" s="65" customFormat="1" ht="63.75" customHeight="1">
      <c r="A22" s="66"/>
      <c r="B22" s="66"/>
      <c r="C22" s="67"/>
      <c r="D22" s="89" t="s">
        <v>18</v>
      </c>
      <c r="E22" s="90" t="s">
        <v>21</v>
      </c>
      <c r="F22" s="91">
        <v>65</v>
      </c>
      <c r="G22" s="99" t="s">
        <v>66</v>
      </c>
      <c r="H22" s="93" t="s">
        <v>25</v>
      </c>
      <c r="I22" s="94">
        <v>4400000</v>
      </c>
      <c r="J22" s="73">
        <v>4395000</v>
      </c>
      <c r="K22" s="74">
        <f t="shared" si="2"/>
        <v>0.9988636363636364</v>
      </c>
      <c r="L22" s="73">
        <v>4395000</v>
      </c>
      <c r="M22" s="75">
        <f t="shared" si="3"/>
        <v>0</v>
      </c>
      <c r="N22" s="95" t="s">
        <v>103</v>
      </c>
      <c r="O22" s="64">
        <v>793</v>
      </c>
      <c r="P22" s="106">
        <v>0.81579999999999997</v>
      </c>
      <c r="Q22" s="96" t="s">
        <v>108</v>
      </c>
      <c r="R22" s="74" t="e">
        <f t="shared" si="1"/>
        <v>#VALUE!</v>
      </c>
      <c r="S22" s="58" t="s">
        <v>125</v>
      </c>
      <c r="T22" s="58" t="s">
        <v>127</v>
      </c>
      <c r="U22" s="58" t="s">
        <v>129</v>
      </c>
      <c r="V22" s="58" t="s">
        <v>130</v>
      </c>
    </row>
    <row r="23" spans="1:22" s="65" customFormat="1" ht="63.75">
      <c r="A23" s="66"/>
      <c r="B23" s="66"/>
      <c r="C23" s="67"/>
      <c r="D23" s="97" t="s">
        <v>18</v>
      </c>
      <c r="E23" s="98" t="s">
        <v>21</v>
      </c>
      <c r="F23" s="91">
        <v>82</v>
      </c>
      <c r="G23" s="99" t="s">
        <v>67</v>
      </c>
      <c r="H23" s="93" t="s">
        <v>26</v>
      </c>
      <c r="I23" s="94">
        <v>248516000</v>
      </c>
      <c r="J23" s="73">
        <v>246817900</v>
      </c>
      <c r="K23" s="74">
        <f t="shared" si="2"/>
        <v>0.99316703954674945</v>
      </c>
      <c r="L23" s="73">
        <v>246817900</v>
      </c>
      <c r="M23" s="75">
        <f t="shared" si="3"/>
        <v>0</v>
      </c>
      <c r="N23" s="95" t="s">
        <v>104</v>
      </c>
      <c r="O23" s="64" t="s">
        <v>117</v>
      </c>
      <c r="P23" s="105">
        <v>1</v>
      </c>
      <c r="Q23" s="96" t="s">
        <v>113</v>
      </c>
      <c r="R23" s="74" t="e">
        <f t="shared" ref="R23:R25" si="4">O23-Q23</f>
        <v>#VALUE!</v>
      </c>
      <c r="S23" s="58"/>
      <c r="T23" s="58"/>
      <c r="U23" s="58"/>
      <c r="V23" s="58"/>
    </row>
    <row r="24" spans="1:22" s="65" customFormat="1" ht="51">
      <c r="A24" s="66"/>
      <c r="B24" s="66"/>
      <c r="C24" s="67"/>
      <c r="D24" s="89" t="s">
        <v>18</v>
      </c>
      <c r="E24" s="90" t="s">
        <v>21</v>
      </c>
      <c r="F24" s="91">
        <v>99</v>
      </c>
      <c r="G24" s="99" t="s">
        <v>68</v>
      </c>
      <c r="H24" s="93" t="s">
        <v>27</v>
      </c>
      <c r="I24" s="94">
        <v>500000</v>
      </c>
      <c r="J24" s="73">
        <v>175000</v>
      </c>
      <c r="K24" s="74">
        <f t="shared" si="2"/>
        <v>0.35</v>
      </c>
      <c r="L24" s="73">
        <v>175000</v>
      </c>
      <c r="M24" s="75">
        <f t="shared" ref="M24:M27" si="5">J24-L24</f>
        <v>0</v>
      </c>
      <c r="N24" s="95" t="s">
        <v>98</v>
      </c>
      <c r="O24" s="64" t="s">
        <v>118</v>
      </c>
      <c r="P24" s="105">
        <v>1</v>
      </c>
      <c r="Q24" s="96" t="s">
        <v>112</v>
      </c>
      <c r="R24" s="74" t="e">
        <f t="shared" si="4"/>
        <v>#VALUE!</v>
      </c>
      <c r="S24" s="58"/>
      <c r="T24" s="58"/>
      <c r="U24" s="58"/>
      <c r="V24" s="58"/>
    </row>
    <row r="25" spans="1:22" s="65" customFormat="1" ht="51">
      <c r="A25" s="66"/>
      <c r="B25" s="66"/>
      <c r="C25" s="67"/>
      <c r="D25" s="97" t="s">
        <v>18</v>
      </c>
      <c r="E25" s="98" t="s">
        <v>21</v>
      </c>
      <c r="F25" s="91">
        <v>114</v>
      </c>
      <c r="G25" s="99" t="s">
        <v>69</v>
      </c>
      <c r="H25" s="93" t="s">
        <v>28</v>
      </c>
      <c r="I25" s="94">
        <v>2812000</v>
      </c>
      <c r="J25" s="73">
        <v>1965000</v>
      </c>
      <c r="K25" s="74">
        <f t="shared" si="2"/>
        <v>0.69879089615931722</v>
      </c>
      <c r="L25" s="73">
        <v>1670000</v>
      </c>
      <c r="M25" s="75">
        <f t="shared" si="5"/>
        <v>295000</v>
      </c>
      <c r="N25" s="95" t="s">
        <v>98</v>
      </c>
      <c r="O25" s="64" t="s">
        <v>118</v>
      </c>
      <c r="P25" s="105">
        <v>1</v>
      </c>
      <c r="Q25" s="96" t="s">
        <v>112</v>
      </c>
      <c r="R25" s="74" t="e">
        <f t="shared" si="4"/>
        <v>#VALUE!</v>
      </c>
      <c r="S25" s="58"/>
      <c r="T25" s="58"/>
      <c r="U25" s="58"/>
      <c r="V25" s="58"/>
    </row>
    <row r="26" spans="1:22" s="65" customFormat="1" ht="38.25">
      <c r="A26" s="66"/>
      <c r="B26" s="66"/>
      <c r="C26" s="67"/>
      <c r="D26" s="97" t="s">
        <v>18</v>
      </c>
      <c r="E26" s="98" t="s">
        <v>21</v>
      </c>
      <c r="F26" s="91">
        <v>132</v>
      </c>
      <c r="G26" s="99" t="s">
        <v>71</v>
      </c>
      <c r="H26" s="93" t="s">
        <v>70</v>
      </c>
      <c r="I26" s="94">
        <v>2105000</v>
      </c>
      <c r="J26" s="73">
        <v>3825000</v>
      </c>
      <c r="K26" s="74">
        <f t="shared" si="2"/>
        <v>1.817102137767221</v>
      </c>
      <c r="L26" s="73">
        <v>1485000</v>
      </c>
      <c r="M26" s="75">
        <f t="shared" si="5"/>
        <v>2340000</v>
      </c>
      <c r="N26" s="95" t="s">
        <v>98</v>
      </c>
      <c r="O26" s="64" t="s">
        <v>118</v>
      </c>
      <c r="P26" s="105">
        <v>1</v>
      </c>
      <c r="Q26" s="96" t="s">
        <v>112</v>
      </c>
      <c r="R26" s="74" t="e">
        <f t="shared" ref="R26:R29" si="6">O26-Q26</f>
        <v>#VALUE!</v>
      </c>
      <c r="S26" s="58"/>
      <c r="T26" s="58"/>
      <c r="U26" s="58"/>
      <c r="V26" s="58"/>
    </row>
    <row r="27" spans="1:22" s="65" customFormat="1" ht="76.5">
      <c r="A27" s="66"/>
      <c r="B27" s="66"/>
      <c r="C27" s="67"/>
      <c r="D27" s="89" t="s">
        <v>18</v>
      </c>
      <c r="E27" s="90" t="s">
        <v>21</v>
      </c>
      <c r="F27" s="91">
        <v>147</v>
      </c>
      <c r="G27" s="99" t="s">
        <v>73</v>
      </c>
      <c r="H27" s="93" t="s">
        <v>72</v>
      </c>
      <c r="I27" s="94">
        <v>2400000</v>
      </c>
      <c r="J27" s="73">
        <v>250000</v>
      </c>
      <c r="K27" s="74">
        <f t="shared" si="2"/>
        <v>0.10416666666666667</v>
      </c>
      <c r="L27" s="73">
        <v>250000</v>
      </c>
      <c r="M27" s="75">
        <f t="shared" si="5"/>
        <v>0</v>
      </c>
      <c r="N27" s="95" t="s">
        <v>105</v>
      </c>
      <c r="O27" s="64">
        <v>254</v>
      </c>
      <c r="P27" s="106">
        <v>0.96209999999999996</v>
      </c>
      <c r="Q27" s="96" t="s">
        <v>99</v>
      </c>
      <c r="R27" s="74" t="e">
        <f t="shared" si="6"/>
        <v>#VALUE!</v>
      </c>
      <c r="S27" s="58"/>
      <c r="T27" s="58"/>
      <c r="U27" s="58"/>
      <c r="V27" s="58"/>
    </row>
    <row r="28" spans="1:22" s="65" customFormat="1" ht="63.75">
      <c r="A28" s="66"/>
      <c r="B28" s="66"/>
      <c r="C28" s="67"/>
      <c r="D28" s="89" t="s">
        <v>18</v>
      </c>
      <c r="E28" s="90" t="s">
        <v>21</v>
      </c>
      <c r="F28" s="91">
        <v>163</v>
      </c>
      <c r="G28" s="99" t="s">
        <v>74</v>
      </c>
      <c r="H28" s="93" t="s">
        <v>29</v>
      </c>
      <c r="I28" s="94">
        <v>69339000</v>
      </c>
      <c r="J28" s="73">
        <v>65339000</v>
      </c>
      <c r="K28" s="74">
        <f t="shared" si="2"/>
        <v>0.94231240715903031</v>
      </c>
      <c r="L28" s="73">
        <v>60535000</v>
      </c>
      <c r="M28" s="75">
        <f t="shared" ref="M28:M30" si="7">J28-L28</f>
        <v>4804000</v>
      </c>
      <c r="N28" s="95" t="s">
        <v>98</v>
      </c>
      <c r="O28" s="64" t="s">
        <v>118</v>
      </c>
      <c r="P28" s="105">
        <v>1</v>
      </c>
      <c r="Q28" s="96" t="s">
        <v>112</v>
      </c>
      <c r="R28" s="74" t="e">
        <f t="shared" si="6"/>
        <v>#VALUE!</v>
      </c>
      <c r="S28" s="58"/>
      <c r="T28" s="58"/>
      <c r="U28" s="58"/>
      <c r="V28" s="58"/>
    </row>
    <row r="29" spans="1:22" s="65" customFormat="1" ht="51">
      <c r="A29" s="66"/>
      <c r="B29" s="66"/>
      <c r="C29" s="67"/>
      <c r="D29" s="89" t="s">
        <v>18</v>
      </c>
      <c r="E29" s="90" t="s">
        <v>21</v>
      </c>
      <c r="F29" s="91">
        <v>183</v>
      </c>
      <c r="G29" s="99" t="s">
        <v>31</v>
      </c>
      <c r="H29" s="93" t="s">
        <v>30</v>
      </c>
      <c r="I29" s="94">
        <v>180250000</v>
      </c>
      <c r="J29" s="73">
        <v>171347518</v>
      </c>
      <c r="K29" s="74">
        <f t="shared" si="2"/>
        <v>0.95061036338418858</v>
      </c>
      <c r="L29" s="73">
        <v>105840925</v>
      </c>
      <c r="M29" s="75">
        <f t="shared" si="7"/>
        <v>65506593</v>
      </c>
      <c r="N29" s="95" t="s">
        <v>98</v>
      </c>
      <c r="O29" s="64" t="s">
        <v>118</v>
      </c>
      <c r="P29" s="105">
        <v>1</v>
      </c>
      <c r="Q29" s="96" t="s">
        <v>112</v>
      </c>
      <c r="R29" s="74" t="e">
        <f t="shared" si="6"/>
        <v>#VALUE!</v>
      </c>
      <c r="S29" s="58"/>
      <c r="T29" s="58"/>
      <c r="U29" s="58"/>
      <c r="V29" s="58"/>
    </row>
    <row r="30" spans="1:22" s="65" customFormat="1" ht="51">
      <c r="A30" s="66"/>
      <c r="B30" s="66"/>
      <c r="C30" s="67"/>
      <c r="D30" s="89" t="s">
        <v>18</v>
      </c>
      <c r="E30" s="90" t="s">
        <v>21</v>
      </c>
      <c r="F30" s="91">
        <v>201</v>
      </c>
      <c r="G30" s="99" t="s">
        <v>75</v>
      </c>
      <c r="H30" s="93" t="s">
        <v>32</v>
      </c>
      <c r="I30" s="94">
        <v>2896000</v>
      </c>
      <c r="J30" s="73">
        <v>2881000</v>
      </c>
      <c r="K30" s="74">
        <f t="shared" si="2"/>
        <v>0.99482044198895025</v>
      </c>
      <c r="L30" s="73">
        <v>2881000</v>
      </c>
      <c r="M30" s="75">
        <f t="shared" si="7"/>
        <v>0</v>
      </c>
      <c r="N30" s="95" t="s">
        <v>85</v>
      </c>
      <c r="O30" s="64" t="s">
        <v>119</v>
      </c>
      <c r="P30" s="105">
        <v>1</v>
      </c>
      <c r="Q30" s="96" t="s">
        <v>84</v>
      </c>
      <c r="R30" s="74" t="e">
        <f t="shared" ref="R30:R32" si="8">O30-Q30</f>
        <v>#VALUE!</v>
      </c>
      <c r="S30" s="58"/>
      <c r="T30" s="58"/>
      <c r="U30" s="58"/>
      <c r="V30" s="58"/>
    </row>
    <row r="31" spans="1:22" s="65" customFormat="1" ht="63.75">
      <c r="A31" s="66"/>
      <c r="B31" s="66"/>
      <c r="C31" s="67"/>
      <c r="D31" s="89" t="s">
        <v>18</v>
      </c>
      <c r="E31" s="90" t="s">
        <v>21</v>
      </c>
      <c r="F31" s="91">
        <v>231</v>
      </c>
      <c r="G31" s="100" t="s">
        <v>77</v>
      </c>
      <c r="H31" s="93" t="s">
        <v>76</v>
      </c>
      <c r="I31" s="94">
        <v>2968000</v>
      </c>
      <c r="J31" s="73">
        <v>2680000</v>
      </c>
      <c r="K31" s="74">
        <f t="shared" ref="K31:K33" si="9">J31/I31</f>
        <v>0.90296495956873313</v>
      </c>
      <c r="L31" s="73">
        <v>2680000</v>
      </c>
      <c r="M31" s="75">
        <f t="shared" ref="M31:M33" si="10">J31-L31</f>
        <v>0</v>
      </c>
      <c r="N31" s="95" t="s">
        <v>98</v>
      </c>
      <c r="O31" s="64" t="s">
        <v>118</v>
      </c>
      <c r="P31" s="105">
        <v>1</v>
      </c>
      <c r="Q31" s="96" t="s">
        <v>112</v>
      </c>
      <c r="R31" s="74" t="e">
        <f t="shared" si="8"/>
        <v>#VALUE!</v>
      </c>
      <c r="S31" s="58"/>
      <c r="T31" s="58"/>
      <c r="U31" s="58"/>
      <c r="V31" s="58"/>
    </row>
    <row r="32" spans="1:22" s="65" customFormat="1" ht="51">
      <c r="A32" s="66"/>
      <c r="B32" s="66"/>
      <c r="C32" s="67"/>
      <c r="D32" s="97" t="s">
        <v>18</v>
      </c>
      <c r="E32" s="98" t="s">
        <v>21</v>
      </c>
      <c r="F32" s="91">
        <v>248</v>
      </c>
      <c r="G32" s="100" t="s">
        <v>79</v>
      </c>
      <c r="H32" s="93" t="s">
        <v>78</v>
      </c>
      <c r="I32" s="94">
        <v>300000</v>
      </c>
      <c r="J32" s="73">
        <v>220000</v>
      </c>
      <c r="K32" s="74">
        <f t="shared" si="9"/>
        <v>0.73333333333333328</v>
      </c>
      <c r="L32" s="73">
        <v>220000</v>
      </c>
      <c r="M32" s="75">
        <f t="shared" si="10"/>
        <v>0</v>
      </c>
      <c r="N32" s="95" t="s">
        <v>98</v>
      </c>
      <c r="O32" s="64" t="s">
        <v>118</v>
      </c>
      <c r="P32" s="105">
        <v>1</v>
      </c>
      <c r="Q32" s="96" t="s">
        <v>112</v>
      </c>
      <c r="R32" s="74" t="e">
        <f t="shared" si="8"/>
        <v>#VALUE!</v>
      </c>
      <c r="S32" s="58"/>
      <c r="T32" s="58"/>
      <c r="U32" s="58"/>
      <c r="V32" s="58"/>
    </row>
    <row r="33" spans="1:27" s="65" customFormat="1" ht="51">
      <c r="A33" s="66"/>
      <c r="B33" s="66"/>
      <c r="C33" s="67"/>
      <c r="D33" s="97" t="s">
        <v>18</v>
      </c>
      <c r="E33" s="98" t="s">
        <v>21</v>
      </c>
      <c r="F33" s="91">
        <v>262</v>
      </c>
      <c r="G33" s="100" t="s">
        <v>81</v>
      </c>
      <c r="H33" s="93" t="s">
        <v>80</v>
      </c>
      <c r="I33" s="94">
        <v>2400000</v>
      </c>
      <c r="J33" s="73">
        <v>2350000</v>
      </c>
      <c r="K33" s="74">
        <f t="shared" si="9"/>
        <v>0.97916666666666663</v>
      </c>
      <c r="L33" s="73">
        <v>2350000</v>
      </c>
      <c r="M33" s="75">
        <f t="shared" si="10"/>
        <v>0</v>
      </c>
      <c r="N33" s="95" t="s">
        <v>98</v>
      </c>
      <c r="O33" s="64" t="s">
        <v>118</v>
      </c>
      <c r="P33" s="105">
        <v>1</v>
      </c>
      <c r="Q33" s="96" t="s">
        <v>112</v>
      </c>
      <c r="R33" s="74" t="e">
        <f t="shared" ref="R33" si="11">O33-Q33</f>
        <v>#VALUE!</v>
      </c>
      <c r="S33" s="58"/>
      <c r="T33" s="58"/>
      <c r="U33" s="58"/>
      <c r="V33" s="58"/>
    </row>
    <row r="34" spans="1:27" s="65" customFormat="1" ht="102">
      <c r="A34" s="66"/>
      <c r="B34" s="66"/>
      <c r="C34" s="67"/>
      <c r="D34" s="89" t="s">
        <v>41</v>
      </c>
      <c r="E34" s="90" t="s">
        <v>34</v>
      </c>
      <c r="F34" s="91">
        <v>9</v>
      </c>
      <c r="G34" s="99" t="s">
        <v>82</v>
      </c>
      <c r="H34" s="93" t="s">
        <v>45</v>
      </c>
      <c r="I34" s="94">
        <v>2746000</v>
      </c>
      <c r="J34" s="73">
        <v>2346000</v>
      </c>
      <c r="K34" s="74">
        <f t="shared" ref="K34" si="12">J34/I34</f>
        <v>0.85433357611070648</v>
      </c>
      <c r="L34" s="73">
        <v>1173000</v>
      </c>
      <c r="M34" s="75">
        <f t="shared" ref="M34:M36" si="13">J34-L34</f>
        <v>1173000</v>
      </c>
      <c r="N34" s="101" t="s">
        <v>98</v>
      </c>
      <c r="O34" s="64" t="s">
        <v>118</v>
      </c>
      <c r="P34" s="105">
        <v>1</v>
      </c>
      <c r="Q34" s="96" t="s">
        <v>112</v>
      </c>
      <c r="R34" s="74" t="e">
        <f t="shared" ref="R34" si="14">O34-Q34</f>
        <v>#VALUE!</v>
      </c>
      <c r="S34" s="58"/>
      <c r="T34" s="58"/>
      <c r="U34" s="58"/>
      <c r="V34" s="58"/>
    </row>
    <row r="35" spans="1:27" s="76" customFormat="1" ht="44.1" customHeight="1">
      <c r="A35" s="66"/>
      <c r="B35" s="66"/>
      <c r="C35" s="67"/>
      <c r="D35" s="102" t="s">
        <v>46</v>
      </c>
      <c r="E35" s="103">
        <v>1</v>
      </c>
      <c r="F35" s="123" t="s">
        <v>47</v>
      </c>
      <c r="G35" s="124"/>
      <c r="H35" s="71" t="s">
        <v>48</v>
      </c>
      <c r="I35" s="94"/>
      <c r="J35" s="73"/>
      <c r="K35" s="74"/>
      <c r="L35" s="73"/>
      <c r="M35" s="75"/>
      <c r="N35" s="87">
        <v>0.95</v>
      </c>
      <c r="O35" s="64"/>
      <c r="P35" s="105">
        <v>0.9</v>
      </c>
      <c r="Q35" s="86"/>
      <c r="R35" s="74"/>
      <c r="S35" s="58"/>
      <c r="T35" s="58"/>
      <c r="U35" s="58"/>
      <c r="V35" s="58"/>
      <c r="Z35" s="77">
        <f>SUM(I36:I36)</f>
        <v>3832450862.1500001</v>
      </c>
      <c r="AA35" s="77">
        <f>SUM(J36:J36)</f>
        <v>3376800211</v>
      </c>
    </row>
    <row r="36" spans="1:27" s="65" customFormat="1" ht="51">
      <c r="A36" s="66"/>
      <c r="B36" s="66"/>
      <c r="C36" s="67"/>
      <c r="D36" s="89" t="s">
        <v>46</v>
      </c>
      <c r="E36" s="90" t="s">
        <v>18</v>
      </c>
      <c r="F36" s="91">
        <v>9</v>
      </c>
      <c r="G36" s="104" t="s">
        <v>50</v>
      </c>
      <c r="H36" s="93" t="s">
        <v>49</v>
      </c>
      <c r="I36" s="94">
        <v>3832450862.1500001</v>
      </c>
      <c r="J36" s="73">
        <v>3376800211</v>
      </c>
      <c r="K36" s="74">
        <f t="shared" ref="K36" si="15">J36/I36</f>
        <v>0.88110724245675498</v>
      </c>
      <c r="L36" s="73">
        <v>2618994069</v>
      </c>
      <c r="M36" s="75">
        <f t="shared" si="13"/>
        <v>757806142</v>
      </c>
      <c r="N36" s="101" t="s">
        <v>86</v>
      </c>
      <c r="O36" s="64" t="s">
        <v>120</v>
      </c>
      <c r="P36" s="105">
        <v>1</v>
      </c>
      <c r="Q36" s="96" t="s">
        <v>86</v>
      </c>
      <c r="R36" s="74" t="e">
        <f t="shared" ref="R36" si="16">O36-Q36</f>
        <v>#VALUE!</v>
      </c>
      <c r="S36" s="58"/>
      <c r="T36" s="58"/>
      <c r="U36" s="58"/>
      <c r="V36" s="58"/>
    </row>
    <row r="37" spans="1:27" s="9" customFormat="1" ht="30" customHeight="1">
      <c r="A37" s="45"/>
      <c r="B37" s="46"/>
      <c r="C37" s="47"/>
      <c r="D37" s="43"/>
      <c r="E37" s="44"/>
      <c r="F37" s="44"/>
      <c r="G37" s="48"/>
      <c r="H37" s="49"/>
      <c r="I37" s="122" t="s">
        <v>58</v>
      </c>
      <c r="J37" s="111"/>
      <c r="K37" s="50">
        <f>AVERAGE(K14:K36)</f>
        <v>0.84220001069286443</v>
      </c>
      <c r="L37" s="50"/>
      <c r="M37" s="50"/>
      <c r="N37" s="110" t="s">
        <v>58</v>
      </c>
      <c r="O37" s="111"/>
      <c r="P37" s="31">
        <f>AVERAGE(P14:P36)</f>
        <v>0.96546956521739113</v>
      </c>
      <c r="Q37" s="31"/>
      <c r="R37" s="31"/>
      <c r="S37" s="58"/>
      <c r="T37" s="58"/>
      <c r="U37" s="58"/>
      <c r="V37" s="58"/>
    </row>
    <row r="41" spans="1:27">
      <c r="I41" s="16"/>
    </row>
    <row r="42" spans="1:27" ht="15.75">
      <c r="P42" s="17"/>
      <c r="Q42" s="17"/>
      <c r="R42" s="17"/>
    </row>
    <row r="43" spans="1:27" ht="15.75">
      <c r="P43" s="17"/>
      <c r="Q43" s="17"/>
      <c r="R43" s="17"/>
    </row>
    <row r="44" spans="1:27" ht="34.5" customHeight="1">
      <c r="P44" s="18"/>
      <c r="Q44" s="18"/>
      <c r="R44" s="18"/>
    </row>
    <row r="45" spans="1:27" ht="15.75">
      <c r="P45" s="17"/>
      <c r="Q45" s="17"/>
      <c r="R45" s="17"/>
    </row>
    <row r="46" spans="1:27" ht="15.75">
      <c r="P46" s="19"/>
      <c r="Q46" s="19"/>
      <c r="R46" s="19"/>
    </row>
    <row r="47" spans="1:27" ht="15.75">
      <c r="P47" s="17"/>
      <c r="Q47" s="17"/>
      <c r="R47" s="17"/>
    </row>
    <row r="48" spans="1:27" ht="15.75">
      <c r="P48" s="17"/>
      <c r="Q48" s="17"/>
      <c r="R48" s="17"/>
    </row>
    <row r="49" spans="9:25" ht="15.75">
      <c r="P49" s="20"/>
      <c r="Q49" s="20"/>
      <c r="R49" s="20"/>
    </row>
    <row r="50" spans="9:25" ht="15.75">
      <c r="P50" s="21"/>
      <c r="Q50" s="21"/>
      <c r="R50" s="21"/>
    </row>
    <row r="51" spans="9:25" ht="15.75">
      <c r="P51" s="21"/>
      <c r="Q51" s="21"/>
      <c r="R51" s="21"/>
    </row>
    <row r="52" spans="9:25" ht="15.75">
      <c r="P52" s="21"/>
      <c r="Q52" s="21"/>
      <c r="R52" s="21"/>
    </row>
    <row r="53" spans="9:25" ht="15.75">
      <c r="P53" s="21"/>
      <c r="Q53" s="21"/>
      <c r="R53" s="21"/>
    </row>
    <row r="58" spans="9:25">
      <c r="I58" s="22"/>
    </row>
    <row r="59" spans="9:25">
      <c r="S59" s="32"/>
    </row>
    <row r="60" spans="9:25">
      <c r="I60" s="23">
        <f>SUM(I14:I36)</f>
        <v>4419042862.1499996</v>
      </c>
      <c r="J60" s="23">
        <f>SUM(J14:J36)</f>
        <v>3935996629</v>
      </c>
      <c r="K60" s="23"/>
      <c r="L60" s="23"/>
      <c r="M60" s="23"/>
      <c r="S60" s="32"/>
      <c r="X60" s="27">
        <f>SUM(X12:X36)</f>
        <v>0</v>
      </c>
      <c r="Y60" s="27">
        <f>SUM(Y12:Y36)</f>
        <v>0</v>
      </c>
    </row>
    <row r="61" spans="9:25">
      <c r="I61" s="24">
        <v>462924597512.40997</v>
      </c>
      <c r="J61" s="28"/>
      <c r="S61" s="33"/>
    </row>
    <row r="62" spans="9:25">
      <c r="I62" s="25">
        <f>I61-I60</f>
        <v>458505554650.25995</v>
      </c>
      <c r="J62" s="26">
        <f>J60/I60</f>
        <v>0.89068985112423582</v>
      </c>
    </row>
    <row r="63" spans="9:25">
      <c r="I63" s="52"/>
    </row>
  </sheetData>
  <mergeCells count="18">
    <mergeCell ref="N37:O37"/>
    <mergeCell ref="A6:A8"/>
    <mergeCell ref="B6:B8"/>
    <mergeCell ref="C6:C8"/>
    <mergeCell ref="H6:H8"/>
    <mergeCell ref="D6:G8"/>
    <mergeCell ref="I37:J37"/>
    <mergeCell ref="F35:G35"/>
    <mergeCell ref="I6:K6"/>
    <mergeCell ref="A2:V2"/>
    <mergeCell ref="A3:V3"/>
    <mergeCell ref="A4:V4"/>
    <mergeCell ref="N6:P6"/>
    <mergeCell ref="T6:V6"/>
    <mergeCell ref="S6:S8"/>
    <mergeCell ref="T7:T8"/>
    <mergeCell ref="U7:U8"/>
    <mergeCell ref="V7:V8"/>
  </mergeCells>
  <pageMargins left="1.37795275590551" right="0.196850393700787" top="0.39370078740157499" bottom="0.511811023622047" header="0.31496062992126" footer="0.31496062992126"/>
  <pageSetup paperSize="5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3"/>
  <sheetViews>
    <sheetView workbookViewId="0">
      <selection activeCell="B20" sqref="B20"/>
    </sheetView>
  </sheetViews>
  <sheetFormatPr defaultColWidth="9" defaultRowHeight="15"/>
  <cols>
    <col min="1" max="1" width="5.5703125" customWidth="1"/>
    <col min="2" max="2" width="50.5703125" customWidth="1"/>
    <col min="3" max="3" width="18.42578125" customWidth="1"/>
    <col min="4" max="4" width="18.42578125" bestFit="1" customWidth="1"/>
  </cols>
  <sheetData>
    <row r="2" spans="1:5">
      <c r="A2" s="1" t="s">
        <v>59</v>
      </c>
      <c r="B2" s="1" t="s">
        <v>60</v>
      </c>
      <c r="C2" s="1" t="s">
        <v>61</v>
      </c>
      <c r="D2" s="1" t="s">
        <v>10</v>
      </c>
      <c r="E2" s="1" t="s">
        <v>62</v>
      </c>
    </row>
    <row r="3" spans="1:5">
      <c r="A3" s="2">
        <v>1</v>
      </c>
      <c r="B3" s="3" t="e">
        <f>'desember kedungkandang'!#REF!</f>
        <v>#REF!</v>
      </c>
      <c r="C3" s="4" t="e">
        <f>'desember kedungkandang'!#REF!</f>
        <v>#REF!</v>
      </c>
      <c r="D3" s="4" t="e">
        <f>'desember kedungkandang'!#REF!</f>
        <v>#REF!</v>
      </c>
      <c r="E3" s="5" t="e">
        <f>D3/C3</f>
        <v>#REF!</v>
      </c>
    </row>
    <row r="4" spans="1:5">
      <c r="A4" s="2">
        <v>2</v>
      </c>
      <c r="B4" s="3" t="e">
        <f>'desember kedungkandang'!#REF!</f>
        <v>#REF!</v>
      </c>
      <c r="C4" s="4" t="e">
        <f>'desember kedungkandang'!#REF!</f>
        <v>#REF!</v>
      </c>
      <c r="D4" s="4" t="e">
        <f>'desember kedungkandang'!#REF!</f>
        <v>#REF!</v>
      </c>
      <c r="E4" s="5" t="e">
        <f t="shared" ref="E4:E8" si="0">D4/C4</f>
        <v>#REF!</v>
      </c>
    </row>
    <row r="5" spans="1:5">
      <c r="A5" s="2">
        <v>3</v>
      </c>
      <c r="B5" s="3" t="e">
        <f>'desember kedungkandang'!#REF!</f>
        <v>#REF!</v>
      </c>
      <c r="C5" s="4" t="e">
        <f>'desember kedungkandang'!#REF!</f>
        <v>#REF!</v>
      </c>
      <c r="D5" s="4" t="e">
        <f>'desember kedungkandang'!#REF!</f>
        <v>#REF!</v>
      </c>
      <c r="E5" s="5" t="e">
        <f t="shared" si="0"/>
        <v>#REF!</v>
      </c>
    </row>
    <row r="6" spans="1:5">
      <c r="A6" s="2">
        <v>4</v>
      </c>
      <c r="B6" s="3" t="e">
        <f>'desember kedungkandang'!#REF!</f>
        <v>#REF!</v>
      </c>
      <c r="C6" s="4" t="e">
        <f>'desember kedungkandang'!#REF!</f>
        <v>#REF!</v>
      </c>
      <c r="D6" s="4" t="e">
        <f>'desember kedungkandang'!#REF!</f>
        <v>#REF!</v>
      </c>
      <c r="E6" s="5" t="e">
        <f t="shared" si="0"/>
        <v>#REF!</v>
      </c>
    </row>
    <row r="7" spans="1:5">
      <c r="A7" s="2">
        <v>5</v>
      </c>
      <c r="B7" s="3" t="e">
        <f>'desember kedungkandang'!#REF!</f>
        <v>#REF!</v>
      </c>
      <c r="C7" s="4" t="e">
        <f>'desember kedungkandang'!#REF!</f>
        <v>#REF!</v>
      </c>
      <c r="D7" s="4" t="e">
        <f>'desember kedungkandang'!#REF!</f>
        <v>#REF!</v>
      </c>
      <c r="E7" s="5" t="e">
        <f t="shared" si="0"/>
        <v>#REF!</v>
      </c>
    </row>
    <row r="8" spans="1:5">
      <c r="B8" s="6"/>
      <c r="C8" s="7" t="e">
        <f>SUM(C3:C7)</f>
        <v>#REF!</v>
      </c>
      <c r="D8" s="7" t="e">
        <f>SUM(D3:D7)</f>
        <v>#REF!</v>
      </c>
      <c r="E8" s="8" t="e">
        <f t="shared" si="0"/>
        <v>#REF!</v>
      </c>
    </row>
    <row r="9" spans="1:5">
      <c r="B9" s="6"/>
    </row>
    <row r="10" spans="1:5">
      <c r="B10" s="6"/>
      <c r="C10" s="29" t="e">
        <f>462924597512.41-C8</f>
        <v>#REF!</v>
      </c>
    </row>
    <row r="11" spans="1:5">
      <c r="B11" s="6"/>
    </row>
    <row r="12" spans="1:5">
      <c r="B12" s="6"/>
    </row>
    <row r="13" spans="1:5">
      <c r="B13" s="6"/>
      <c r="C13" s="34">
        <v>462924597512.40997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9"/>
  <sheetViews>
    <sheetView workbookViewId="0">
      <selection activeCell="D21" sqref="D21"/>
    </sheetView>
  </sheetViews>
  <sheetFormatPr defaultColWidth="9" defaultRowHeight="15"/>
  <cols>
    <col min="1" max="1" width="5.5703125" customWidth="1"/>
    <col min="2" max="2" width="50.5703125" customWidth="1"/>
    <col min="3" max="3" width="18.42578125" customWidth="1"/>
    <col min="4" max="4" width="18.42578125" bestFit="1" customWidth="1"/>
  </cols>
  <sheetData>
    <row r="2" spans="1:5">
      <c r="A2" s="1" t="s">
        <v>59</v>
      </c>
      <c r="B2" s="1" t="s">
        <v>60</v>
      </c>
      <c r="C2" s="1" t="s">
        <v>61</v>
      </c>
      <c r="D2" s="1" t="s">
        <v>10</v>
      </c>
      <c r="E2" s="1" t="s">
        <v>62</v>
      </c>
    </row>
    <row r="3" spans="1:5" ht="30">
      <c r="A3" s="2">
        <v>1</v>
      </c>
      <c r="B3" s="3" t="s">
        <v>19</v>
      </c>
      <c r="C3" s="4" t="e">
        <f>'desember kedungkandang'!#REF!</f>
        <v>#REF!</v>
      </c>
      <c r="D3" s="4" t="e">
        <f>'desember kedungkandang'!#REF!</f>
        <v>#REF!</v>
      </c>
      <c r="E3" s="5" t="e">
        <f>D3/C3</f>
        <v>#REF!</v>
      </c>
    </row>
    <row r="4" spans="1:5" ht="30">
      <c r="A4" s="2">
        <v>2</v>
      </c>
      <c r="B4" s="3" t="s">
        <v>20</v>
      </c>
      <c r="C4" s="4" t="e">
        <f>'desember kedungkandang'!#REF!</f>
        <v>#REF!</v>
      </c>
      <c r="D4" s="4" t="e">
        <f>'desember kedungkandang'!#REF!</f>
        <v>#REF!</v>
      </c>
      <c r="E4" s="5" t="e">
        <f t="shared" ref="E4:E23" si="0">D4/C4</f>
        <v>#REF!</v>
      </c>
    </row>
    <row r="5" spans="1:5" ht="30">
      <c r="A5" s="2">
        <v>3</v>
      </c>
      <c r="B5" s="3" t="s">
        <v>33</v>
      </c>
      <c r="C5" s="4" t="e">
        <f>'desember kedungkandang'!#REF!</f>
        <v>#REF!</v>
      </c>
      <c r="D5" s="4" t="e">
        <f>'desember kedungkandang'!#REF!</f>
        <v>#REF!</v>
      </c>
      <c r="E5" s="5" t="e">
        <f t="shared" si="0"/>
        <v>#REF!</v>
      </c>
    </row>
    <row r="6" spans="1:5" ht="30">
      <c r="A6" s="2">
        <v>4</v>
      </c>
      <c r="B6" s="3" t="s">
        <v>35</v>
      </c>
      <c r="C6" s="4" t="e">
        <f>'desember kedungkandang'!#REF!</f>
        <v>#REF!</v>
      </c>
      <c r="D6" s="4" t="e">
        <f>'desember kedungkandang'!#REF!</f>
        <v>#REF!</v>
      </c>
      <c r="E6" s="5" t="e">
        <f t="shared" si="0"/>
        <v>#REF!</v>
      </c>
    </row>
    <row r="7" spans="1:5" ht="45">
      <c r="A7" s="2">
        <v>5</v>
      </c>
      <c r="B7" s="3" t="s">
        <v>36</v>
      </c>
      <c r="C7" s="4" t="e">
        <f>'desember kedungkandang'!#REF!</f>
        <v>#REF!</v>
      </c>
      <c r="D7" s="4" t="e">
        <f>'desember kedungkandang'!#REF!</f>
        <v>#REF!</v>
      </c>
      <c r="E7" s="5" t="e">
        <f t="shared" si="0"/>
        <v>#REF!</v>
      </c>
    </row>
    <row r="8" spans="1:5" ht="45">
      <c r="A8" s="2">
        <v>6</v>
      </c>
      <c r="B8" s="3" t="s">
        <v>37</v>
      </c>
      <c r="C8" s="4" t="e">
        <f>'desember kedungkandang'!#REF!</f>
        <v>#REF!</v>
      </c>
      <c r="D8" s="4" t="e">
        <f>'desember kedungkandang'!#REF!</f>
        <v>#REF!</v>
      </c>
      <c r="E8" s="5" t="e">
        <f t="shared" si="0"/>
        <v>#REF!</v>
      </c>
    </row>
    <row r="9" spans="1:5" ht="45">
      <c r="A9" s="2">
        <v>7</v>
      </c>
      <c r="B9" s="3" t="s">
        <v>38</v>
      </c>
      <c r="C9" s="4" t="e">
        <f>'desember kedungkandang'!#REF!</f>
        <v>#REF!</v>
      </c>
      <c r="D9" s="4" t="e">
        <f>'desember kedungkandang'!#REF!</f>
        <v>#REF!</v>
      </c>
      <c r="E9" s="5" t="e">
        <f t="shared" si="0"/>
        <v>#REF!</v>
      </c>
    </row>
    <row r="10" spans="1:5" ht="60">
      <c r="A10" s="2">
        <v>8</v>
      </c>
      <c r="B10" s="3" t="s">
        <v>39</v>
      </c>
      <c r="C10" s="4" t="e">
        <f>'desember kedungkandang'!#REF!</f>
        <v>#REF!</v>
      </c>
      <c r="D10" s="4" t="e">
        <f>'desember kedungkandang'!#REF!</f>
        <v>#REF!</v>
      </c>
      <c r="E10" s="5" t="e">
        <f t="shared" si="0"/>
        <v>#REF!</v>
      </c>
    </row>
    <row r="11" spans="1:5" ht="45">
      <c r="A11" s="2">
        <v>9</v>
      </c>
      <c r="B11" s="3" t="s">
        <v>40</v>
      </c>
      <c r="C11" s="4" t="e">
        <f>'desember kedungkandang'!#REF!</f>
        <v>#REF!</v>
      </c>
      <c r="D11" s="4" t="e">
        <f>'desember kedungkandang'!#REF!</f>
        <v>#REF!</v>
      </c>
      <c r="E11" s="5" t="e">
        <f t="shared" si="0"/>
        <v>#REF!</v>
      </c>
    </row>
    <row r="12" spans="1:5" ht="45">
      <c r="A12" s="2">
        <v>10</v>
      </c>
      <c r="B12" s="3" t="s">
        <v>42</v>
      </c>
      <c r="C12" s="4" t="e">
        <f>'desember kedungkandang'!#REF!</f>
        <v>#REF!</v>
      </c>
      <c r="D12" s="4" t="e">
        <f>'desember kedungkandang'!#REF!</f>
        <v>#REF!</v>
      </c>
      <c r="E12" s="5" t="e">
        <f t="shared" si="0"/>
        <v>#REF!</v>
      </c>
    </row>
    <row r="13" spans="1:5" ht="30">
      <c r="A13" s="2">
        <v>11</v>
      </c>
      <c r="B13" s="3" t="s">
        <v>43</v>
      </c>
      <c r="C13" s="4" t="e">
        <f>'desember kedungkandang'!#REF!</f>
        <v>#REF!</v>
      </c>
      <c r="D13" s="4" t="e">
        <f>'desember kedungkandang'!#REF!</f>
        <v>#REF!</v>
      </c>
      <c r="E13" s="5" t="e">
        <f t="shared" si="0"/>
        <v>#REF!</v>
      </c>
    </row>
    <row r="14" spans="1:5" ht="45">
      <c r="A14" s="2">
        <v>12</v>
      </c>
      <c r="B14" s="3" t="s">
        <v>44</v>
      </c>
      <c r="C14" s="4" t="e">
        <f>'desember kedungkandang'!#REF!</f>
        <v>#REF!</v>
      </c>
      <c r="D14" s="4" t="e">
        <f>'desember kedungkandang'!#REF!</f>
        <v>#REF!</v>
      </c>
      <c r="E14" s="5" t="e">
        <f t="shared" si="0"/>
        <v>#REF!</v>
      </c>
    </row>
    <row r="15" spans="1:5" ht="30">
      <c r="A15" s="2">
        <v>13</v>
      </c>
      <c r="B15" s="3" t="s">
        <v>51</v>
      </c>
      <c r="C15" s="4" t="e">
        <f>'desember kedungkandang'!#REF!</f>
        <v>#REF!</v>
      </c>
      <c r="D15" s="4" t="e">
        <f>'desember kedungkandang'!#REF!</f>
        <v>#REF!</v>
      </c>
      <c r="E15" s="5" t="e">
        <f t="shared" si="0"/>
        <v>#REF!</v>
      </c>
    </row>
    <row r="16" spans="1:5">
      <c r="A16" s="2">
        <v>14</v>
      </c>
      <c r="B16" s="3" t="s">
        <v>52</v>
      </c>
      <c r="C16" s="4" t="e">
        <f>'desember kedungkandang'!#REF!</f>
        <v>#REF!</v>
      </c>
      <c r="D16" s="4" t="e">
        <f>'desember kedungkandang'!#REF!</f>
        <v>#REF!</v>
      </c>
      <c r="E16" s="5" t="e">
        <f t="shared" si="0"/>
        <v>#REF!</v>
      </c>
    </row>
    <row r="17" spans="1:5" ht="30">
      <c r="A17" s="2">
        <v>15</v>
      </c>
      <c r="B17" s="3" t="s">
        <v>53</v>
      </c>
      <c r="C17" s="4" t="e">
        <f>'desember kedungkandang'!#REF!</f>
        <v>#REF!</v>
      </c>
      <c r="D17" s="4" t="e">
        <f>'desember kedungkandang'!#REF!</f>
        <v>#REF!</v>
      </c>
      <c r="E17" s="5" t="e">
        <f t="shared" si="0"/>
        <v>#REF!</v>
      </c>
    </row>
    <row r="18" spans="1:5">
      <c r="A18" s="2">
        <v>16</v>
      </c>
      <c r="B18" s="3" t="s">
        <v>54</v>
      </c>
      <c r="C18" s="4" t="e">
        <f>'desember kedungkandang'!#REF!</f>
        <v>#REF!</v>
      </c>
      <c r="D18" s="4" t="e">
        <f>'desember kedungkandang'!#REF!</f>
        <v>#REF!</v>
      </c>
      <c r="E18" s="5" t="e">
        <f t="shared" si="0"/>
        <v>#REF!</v>
      </c>
    </row>
    <row r="19" spans="1:5">
      <c r="A19" s="2">
        <v>17</v>
      </c>
      <c r="B19" s="3" t="s">
        <v>55</v>
      </c>
      <c r="C19" s="4" t="e">
        <f>'desember kedungkandang'!#REF!</f>
        <v>#REF!</v>
      </c>
      <c r="D19" s="4" t="e">
        <f>'desember kedungkandang'!#REF!</f>
        <v>#REF!</v>
      </c>
      <c r="E19" s="5" t="e">
        <f t="shared" si="0"/>
        <v>#REF!</v>
      </c>
    </row>
    <row r="20" spans="1:5" ht="30">
      <c r="A20" s="2">
        <v>18</v>
      </c>
      <c r="B20" s="53" t="s">
        <v>106</v>
      </c>
      <c r="C20" s="4" t="e">
        <f>'desember kedungkandang'!#REF!</f>
        <v>#REF!</v>
      </c>
      <c r="D20" s="4" t="e">
        <f>'desember kedungkandang'!#REF!</f>
        <v>#REF!</v>
      </c>
      <c r="E20" s="5" t="e">
        <f t="shared" si="0"/>
        <v>#REF!</v>
      </c>
    </row>
    <row r="21" spans="1:5" ht="30">
      <c r="A21" s="2">
        <v>19</v>
      </c>
      <c r="B21" s="3" t="s">
        <v>56</v>
      </c>
      <c r="C21" s="4" t="e">
        <f>'desember kedungkandang'!#REF!</f>
        <v>#REF!</v>
      </c>
      <c r="D21" s="4" t="e">
        <f>'desember kedungkandang'!#REF!</f>
        <v>#REF!</v>
      </c>
      <c r="E21" s="5" t="e">
        <f t="shared" si="0"/>
        <v>#REF!</v>
      </c>
    </row>
    <row r="22" spans="1:5" ht="30">
      <c r="A22" s="2">
        <v>20</v>
      </c>
      <c r="B22" s="3" t="s">
        <v>57</v>
      </c>
      <c r="C22" s="4" t="e">
        <f>'desember kedungkandang'!#REF!</f>
        <v>#REF!</v>
      </c>
      <c r="D22" s="4" t="e">
        <f>'desember kedungkandang'!#REF!</f>
        <v>#REF!</v>
      </c>
      <c r="E22" s="5" t="e">
        <f t="shared" si="0"/>
        <v>#REF!</v>
      </c>
    </row>
    <row r="23" spans="1:5">
      <c r="A23" s="2">
        <v>21</v>
      </c>
      <c r="B23" s="3" t="s">
        <v>47</v>
      </c>
      <c r="C23" s="4">
        <f>'desember kedungkandang'!Z35</f>
        <v>3832450862.1500001</v>
      </c>
      <c r="D23" s="4">
        <f>'desember kedungkandang'!AA35</f>
        <v>3376800211</v>
      </c>
      <c r="E23" s="5">
        <f t="shared" si="0"/>
        <v>0.88110724245675498</v>
      </c>
    </row>
    <row r="24" spans="1:5">
      <c r="B24" s="6"/>
      <c r="C24" s="30" t="e">
        <f>SUM(C3:C23)</f>
        <v>#REF!</v>
      </c>
      <c r="D24" s="30" t="e">
        <f>SUM(D3:D23)</f>
        <v>#REF!</v>
      </c>
      <c r="E24" s="8" t="e">
        <f>D24/C24</f>
        <v>#REF!</v>
      </c>
    </row>
    <row r="25" spans="1:5">
      <c r="B25" s="6"/>
    </row>
    <row r="26" spans="1:5">
      <c r="B26" s="6"/>
      <c r="C26" s="29" t="e">
        <f>462924597512.41-C24</f>
        <v>#REF!</v>
      </c>
    </row>
    <row r="27" spans="1:5">
      <c r="B27" s="6"/>
    </row>
    <row r="28" spans="1:5">
      <c r="B28" s="6"/>
    </row>
    <row r="29" spans="1:5">
      <c r="B29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desember kedungkandang</vt:lpstr>
      <vt:lpstr>per program</vt:lpstr>
      <vt:lpstr>per kegiatan</vt:lpstr>
      <vt:lpstr>'desember kedungkandang'!Print_Area</vt:lpstr>
      <vt:lpstr>'desember kedungkandang'!Print_Titles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dinkes 5</dc:creator>
  <cp:lastModifiedBy>ADMIN</cp:lastModifiedBy>
  <cp:lastPrinted>2025-12-29T05:08:36Z</cp:lastPrinted>
  <dcterms:created xsi:type="dcterms:W3CDTF">2020-12-07T01:33:00Z</dcterms:created>
  <dcterms:modified xsi:type="dcterms:W3CDTF">2026-01-05T03:28:18Z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34D081D330BD40C1835E847343CB45E0_12</vt:lpwstr>
  </property>
  <property fmtid="{D5CDD505-2E9C-101B-9397-08002B2CF9AE}" pid="3" name="KSOProductBuildVer">
    <vt:lpwstr>1033-12.2.0.17153</vt:lpwstr>
  </property>
</Properties>
</file>